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Real_Desktop\Work\中介\网易实习\任务\Week3\"/>
    </mc:Choice>
  </mc:AlternateContent>
  <xr:revisionPtr revIDLastSave="0" documentId="13_ncr:1_{56DDFD13-0C16-404F-BE6A-EC5AA258D2C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基础" sheetId="1" r:id="rId1"/>
    <sheet name="雪女_基础（破势弱者结界300防）" sheetId="4" r:id="rId2"/>
    <sheet name="雪女_基础+神乐加攻" sheetId="8" r:id="rId3"/>
    <sheet name="雪女_基础+言灵星言灵缚" sheetId="10" r:id="rId4"/>
    <sheet name="雪女_破势弱者结界2700防言灵星言灵缚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6" i="11"/>
  <c r="F16" i="11"/>
  <c r="C16" i="11"/>
  <c r="A16" i="11"/>
  <c r="C6" i="11"/>
  <c r="B16" i="11" s="1"/>
  <c r="I1" i="11"/>
  <c r="E16" i="11" s="1"/>
  <c r="F1" i="11"/>
  <c r="F9" i="11" s="1"/>
  <c r="D16" i="11" s="1"/>
  <c r="C1" i="11"/>
  <c r="G16" i="10"/>
  <c r="F16" i="10"/>
  <c r="C16" i="10"/>
  <c r="C6" i="10"/>
  <c r="B16" i="10" s="1"/>
  <c r="I1" i="10"/>
  <c r="E16" i="10" s="1"/>
  <c r="F1" i="10"/>
  <c r="F9" i="10" s="1"/>
  <c r="D16" i="10" s="1"/>
  <c r="C1" i="10"/>
  <c r="A16" i="10" s="1"/>
  <c r="G16" i="8"/>
  <c r="F16" i="8"/>
  <c r="C16" i="8"/>
  <c r="F9" i="8"/>
  <c r="D16" i="8" s="1"/>
  <c r="C6" i="8"/>
  <c r="B16" i="8" s="1"/>
  <c r="I1" i="8"/>
  <c r="E16" i="8" s="1"/>
  <c r="F1" i="8"/>
  <c r="C1" i="8"/>
  <c r="A16" i="8" s="1"/>
  <c r="F1" i="4"/>
  <c r="G16" i="4"/>
  <c r="F16" i="4"/>
  <c r="C16" i="4"/>
  <c r="C6" i="4"/>
  <c r="B16" i="4" s="1"/>
  <c r="I1" i="4"/>
  <c r="E16" i="4" s="1"/>
  <c r="C1" i="4"/>
  <c r="A16" i="4" s="1"/>
  <c r="G16" i="1"/>
  <c r="I1" i="1"/>
  <c r="C16" i="1"/>
  <c r="F16" i="1"/>
  <c r="C1" i="1"/>
  <c r="A16" i="1" s="1"/>
  <c r="A20" i="11" l="1"/>
  <c r="G20" i="11"/>
  <c r="D20" i="11"/>
  <c r="B20" i="11"/>
  <c r="F20" i="11"/>
  <c r="C20" i="11"/>
  <c r="G20" i="10"/>
  <c r="F20" i="10"/>
  <c r="D20" i="10"/>
  <c r="C20" i="10"/>
  <c r="B20" i="10"/>
  <c r="A20" i="10"/>
  <c r="G20" i="8"/>
  <c r="F20" i="8"/>
  <c r="D20" i="8"/>
  <c r="A20" i="8"/>
  <c r="C20" i="8"/>
  <c r="B20" i="8"/>
  <c r="F9" i="4"/>
  <c r="D16" i="4" s="1"/>
  <c r="G20" i="4" s="1"/>
  <c r="E16" i="1"/>
  <c r="F1" i="1"/>
  <c r="F9" i="1" s="1"/>
  <c r="D16" i="1" s="1"/>
  <c r="C6" i="1"/>
  <c r="B16" i="1" s="1"/>
  <c r="B20" i="1" l="1"/>
  <c r="C20" i="1"/>
  <c r="F20" i="1"/>
  <c r="G20" i="1"/>
  <c r="A20" i="1"/>
  <c r="D20" i="1"/>
  <c r="F20" i="4"/>
  <c r="C20" i="4"/>
  <c r="B20" i="4"/>
  <c r="D20" i="4"/>
  <c r="A20" i="4"/>
</calcChain>
</file>

<file path=xl/sharedStrings.xml><?xml version="1.0" encoding="utf-8"?>
<sst xmlns="http://schemas.openxmlformats.org/spreadsheetml/2006/main" count="389" uniqueCount="76">
  <si>
    <t>https://bbs.nga.cn/read.php?tid=14070150&amp;_fp=4</t>
  </si>
  <si>
    <t>https://bbs.nga.cn/read.php?tid=30622692</t>
  </si>
  <si>
    <t>攻击buff总和</t>
    <phoneticPr fontId="1" type="noConversion"/>
  </si>
  <si>
    <t>攻击debuff总和</t>
    <phoneticPr fontId="1" type="noConversion"/>
  </si>
  <si>
    <t>技能伤害系数</t>
    <phoneticPr fontId="1" type="noConversion"/>
  </si>
  <si>
    <t>技能等级加成</t>
    <phoneticPr fontId="1" type="noConversion"/>
  </si>
  <si>
    <t>暴击伤害</t>
    <phoneticPr fontId="1" type="noConversion"/>
  </si>
  <si>
    <t>技能增减伤效果</t>
    <phoneticPr fontId="1" type="noConversion"/>
  </si>
  <si>
    <t>鸣屋伤害加成</t>
    <phoneticPr fontId="1" type="noConversion"/>
  </si>
  <si>
    <t>防御buff总和</t>
    <phoneticPr fontId="1" type="noConversion"/>
  </si>
  <si>
    <t>防御debuff总和</t>
    <phoneticPr fontId="1" type="noConversion"/>
  </si>
  <si>
    <t>技能忽视防御系数</t>
    <phoneticPr fontId="1" type="noConversion"/>
  </si>
  <si>
    <t>网切触发</t>
    <phoneticPr fontId="1" type="noConversion"/>
  </si>
  <si>
    <t>护盾可吸收量</t>
    <phoneticPr fontId="1" type="noConversion"/>
  </si>
  <si>
    <t>破势&amp;心眼伤害加成</t>
    <phoneticPr fontId="1" type="noConversion"/>
  </si>
  <si>
    <t>浮动系数</t>
    <phoneticPr fontId="1" type="noConversion"/>
  </si>
  <si>
    <t>AT_B</t>
    <phoneticPr fontId="1" type="noConversion"/>
  </si>
  <si>
    <t>AT_sl</t>
    <phoneticPr fontId="1" type="noConversion"/>
  </si>
  <si>
    <t>AT_b</t>
    <phoneticPr fontId="1" type="noConversion"/>
  </si>
  <si>
    <t>AT_d</t>
    <phoneticPr fontId="1" type="noConversion"/>
  </si>
  <si>
    <t>DI_sk</t>
    <phoneticPr fontId="1" type="noConversion"/>
  </si>
  <si>
    <t>CritDM</t>
    <phoneticPr fontId="1" type="noConversion"/>
  </si>
  <si>
    <t>DD_b</t>
    <phoneticPr fontId="1" type="noConversion"/>
  </si>
  <si>
    <t>DD_d</t>
    <phoneticPr fontId="1" type="noConversion"/>
  </si>
  <si>
    <t>DI_hi</t>
    <phoneticPr fontId="1" type="noConversion"/>
  </si>
  <si>
    <t>CO_skl</t>
    <phoneticPr fontId="1" type="noConversion"/>
  </si>
  <si>
    <t>DE_B</t>
    <phoneticPr fontId="1" type="noConversion"/>
  </si>
  <si>
    <t>DE_sl</t>
    <phoneticPr fontId="1" type="noConversion"/>
  </si>
  <si>
    <t>DE_b</t>
    <phoneticPr fontId="1" type="noConversion"/>
  </si>
  <si>
    <t>DE_d</t>
    <phoneticPr fontId="1" type="noConversion"/>
  </si>
  <si>
    <t>DN_t</t>
    <phoneticPr fontId="1" type="noConversion"/>
  </si>
  <si>
    <t>DN_sk</t>
    <phoneticPr fontId="1" type="noConversion"/>
  </si>
  <si>
    <t>DN_cl</t>
    <phoneticPr fontId="1" type="noConversion"/>
  </si>
  <si>
    <t>DT_d</t>
    <phoneticPr fontId="1" type="noConversion"/>
  </si>
  <si>
    <t>DT_b</t>
    <phoneticPr fontId="1" type="noConversion"/>
  </si>
  <si>
    <t>S</t>
    <phoneticPr fontId="1" type="noConversion"/>
  </si>
  <si>
    <t>DI_sl</t>
    <phoneticPr fontId="1" type="noConversion"/>
  </si>
  <si>
    <t>FR</t>
    <phoneticPr fontId="1" type="noConversion"/>
  </si>
  <si>
    <t>最终攻击</t>
    <phoneticPr fontId="1" type="noConversion"/>
  </si>
  <si>
    <t>技能系数</t>
    <phoneticPr fontId="1" type="noConversion"/>
  </si>
  <si>
    <t>最终防御</t>
    <phoneticPr fontId="1" type="noConversion"/>
  </si>
  <si>
    <t>百分比增减伤结果</t>
    <phoneticPr fontId="1" type="noConversion"/>
  </si>
  <si>
    <t>防御减伤</t>
    <phoneticPr fontId="1" type="noConversion"/>
  </si>
  <si>
    <t>黑字攻击</t>
    <phoneticPr fontId="1" type="noConversion"/>
  </si>
  <si>
    <t>红字攻击</t>
    <phoneticPr fontId="1" type="noConversion"/>
  </si>
  <si>
    <t>黑字防御</t>
    <phoneticPr fontId="1" type="noConversion"/>
  </si>
  <si>
    <t>红字防御</t>
    <phoneticPr fontId="1" type="noConversion"/>
  </si>
  <si>
    <t>玉藻前觉醒减防</t>
    <phoneticPr fontId="1" type="noConversion"/>
  </si>
  <si>
    <t>注：按百分比计算的攻击/防御增减益效果，按基础攻击/基础防御（面板黑字）*百分比计算，然后与固定数值的攻击/防御增减益效果相加/</t>
    <phoneticPr fontId="1" type="noConversion"/>
  </si>
  <si>
    <t>承伤增加百分比总和</t>
    <phoneticPr fontId="1" type="noConversion"/>
  </si>
  <si>
    <t>免伤百分比总和</t>
    <phoneticPr fontId="1" type="noConversion"/>
  </si>
  <si>
    <t>伤害加成百分比总和</t>
    <phoneticPr fontId="1" type="noConversion"/>
  </si>
  <si>
    <t>造成伤害降低百分比总和</t>
    <phoneticPr fontId="1" type="noConversion"/>
  </si>
  <si>
    <t>破势&amp;心眼</t>
    <phoneticPr fontId="1" type="noConversion"/>
  </si>
  <si>
    <t>暴击</t>
    <phoneticPr fontId="1" type="noConversion"/>
  </si>
  <si>
    <t>不暴击伤害</t>
    <phoneticPr fontId="1" type="noConversion"/>
  </si>
  <si>
    <t>下限</t>
    <phoneticPr fontId="1" type="noConversion"/>
  </si>
  <si>
    <t>上限</t>
    <phoneticPr fontId="1" type="noConversion"/>
  </si>
  <si>
    <t>不暴击</t>
    <phoneticPr fontId="1" type="noConversion"/>
  </si>
  <si>
    <t>自定义浮动系数</t>
    <phoneticPr fontId="1" type="noConversion"/>
  </si>
  <si>
    <t>试炼达摩</t>
    <phoneticPr fontId="1" type="noConversion"/>
  </si>
  <si>
    <t>晴明</t>
    <phoneticPr fontId="1" type="noConversion"/>
  </si>
  <si>
    <t>弱者结界</t>
    <phoneticPr fontId="1" type="noConversion"/>
  </si>
  <si>
    <t>神乐</t>
    <phoneticPr fontId="1" type="noConversion"/>
  </si>
  <si>
    <t>言灵星</t>
    <phoneticPr fontId="1" type="noConversion"/>
  </si>
  <si>
    <t>言灵缚</t>
    <phoneticPr fontId="1" type="noConversion"/>
  </si>
  <si>
    <t>通灵疾风</t>
    <phoneticPr fontId="1" type="noConversion"/>
  </si>
  <si>
    <t>防御</t>
    <phoneticPr fontId="1" type="noConversion"/>
  </si>
  <si>
    <t>基础防御</t>
    <phoneticPr fontId="1" type="noConversion"/>
  </si>
  <si>
    <t>伤害记录</t>
    <phoneticPr fontId="1" type="noConversion"/>
  </si>
  <si>
    <t>具体暴击伤害为153.6，调整为153.6后下限为3061.352448，在合理范围内</t>
    <phoneticPr fontId="1" type="noConversion"/>
  </si>
  <si>
    <t>20%*基础攻击=20%*666=133.2</t>
    <phoneticPr fontId="1" type="noConversion"/>
  </si>
  <si>
    <t>10/10</t>
    <phoneticPr fontId="1" type="noConversion"/>
  </si>
  <si>
    <t>8/8</t>
    <phoneticPr fontId="1" type="noConversion"/>
  </si>
  <si>
    <t>11/11</t>
    <phoneticPr fontId="1" type="noConversion"/>
  </si>
  <si>
    <t>15/16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</si>
</sst>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0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4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4" fillId="0" borderId="0" xfId="0" applyFont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3" fillId="5" borderId="1" xfId="0" applyFont="1" applyFill="1" applyBorder="1"/>
    <xf numFmtId="0" fontId="0" fillId="6" borderId="1" xfId="0" applyFill="1" applyBorder="1"/>
    <xf numFmtId="0" fontId="2" fillId="5" borderId="0" xfId="0" applyFont="1" applyFill="1"/>
    <xf numFmtId="0" fontId="2" fillId="5" borderId="2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3" xfId="0" applyFont="1" applyBorder="1"/>
    <xf numFmtId="0" fontId="4" fillId="0" borderId="4" xfId="0" applyFont="1" applyBorder="1"/>
    <xf numFmtId="9" fontId="4" fillId="0" borderId="5" xfId="0" applyNumberFormat="1" applyFont="1" applyBorder="1"/>
    <xf numFmtId="9" fontId="0" fillId="0" borderId="5" xfId="0" applyNumberFormat="1" applyBorder="1"/>
    <xf numFmtId="0" fontId="0" fillId="7" borderId="1" xfId="0" applyFill="1" applyBorder="1"/>
    <xf numFmtId="9" fontId="0" fillId="8" borderId="1" xfId="0" applyNumberFormat="1" applyFill="1" applyBorder="1"/>
    <xf numFmtId="9" fontId="0" fillId="0" borderId="1" xfId="0" applyNumberFormat="1" applyBorder="1"/>
    <xf numFmtId="9" fontId="0" fillId="4" borderId="1" xfId="0" applyNumberFormat="1" applyFill="1" applyBorder="1"/>
    <xf numFmtId="9" fontId="0" fillId="0" borderId="3" xfId="0" applyNumberFormat="1" applyBorder="1"/>
    <xf numFmtId="0" fontId="0" fillId="10" borderId="2" xfId="0" applyFill="1" applyBorder="1"/>
    <xf numFmtId="0" fontId="0" fillId="11" borderId="0" xfId="0" applyFill="1"/>
    <xf numFmtId="0" fontId="0" fillId="10" borderId="0" xfId="0" applyFill="1"/>
    <xf numFmtId="0" fontId="0" fillId="11" borderId="9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4" fillId="0" borderId="4" xfId="0" applyNumberFormat="1" applyFont="1" applyBorder="1"/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7" borderId="6" xfId="0" applyFill="1" applyBorder="1"/>
    <xf numFmtId="0" fontId="0" fillId="0" borderId="8" xfId="0" applyBorder="1" applyAlignment="1"/>
    <xf numFmtId="0" fontId="0" fillId="0" borderId="2" xfId="0" applyBorder="1"/>
    <xf numFmtId="0" fontId="0" fillId="0" borderId="9" xfId="0" applyBorder="1"/>
    <xf numFmtId="9" fontId="0" fillId="0" borderId="4" xfId="0" applyNumberFormat="1" applyBorder="1"/>
    <xf numFmtId="9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9" fontId="5" fillId="0" borderId="4" xfId="0" applyNumberFormat="1" applyFont="1" applyBorder="1"/>
    <xf numFmtId="9" fontId="7" fillId="0" borderId="4" xfId="0" applyNumberFormat="1" applyFont="1" applyBorder="1"/>
    <xf numFmtId="9" fontId="7" fillId="0" borderId="3" xfId="0" applyNumberFormat="1" applyFont="1" applyBorder="1"/>
    <xf numFmtId="9" fontId="8" fillId="0" borderId="4" xfId="0" applyNumberFormat="1" applyFont="1" applyBorder="1"/>
    <xf numFmtId="0" fontId="7" fillId="0" borderId="3" xfId="0" applyFont="1" applyBorder="1"/>
    <xf numFmtId="9" fontId="6" fillId="0" borderId="0" xfId="0" applyNumberFormat="1" applyFont="1"/>
    <xf numFmtId="0" fontId="0" fillId="0" borderId="6" xfId="0" applyBorder="1"/>
    <xf numFmtId="0" fontId="0" fillId="0" borderId="8" xfId="0" applyBorder="1"/>
    <xf numFmtId="0" fontId="5" fillId="0" borderId="9" xfId="0" applyFont="1" applyBorder="1"/>
    <xf numFmtId="49" fontId="0" fillId="0" borderId="0" xfId="0" applyNumberFormat="1"/>
    <xf numFmtId="0" fontId="0" fillId="0" borderId="1" xfId="0" applyFill="1" applyBorder="1"/>
    <xf numFmtId="9" fontId="9" fillId="4" borderId="1" xfId="0" applyNumberFormat="1" applyFont="1" applyFill="1" applyBorder="1"/>
    <xf numFmtId="9" fontId="7" fillId="8" borderId="1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581023</xdr:colOff>
      <xdr:row>23</xdr:row>
      <xdr:rowOff>66675</xdr:rowOff>
    </xdr:from>
    <xdr:to>
      <xdr:col>9</xdr:col>
      <xdr:colOff>666748</xdr:colOff>
      <xdr:row>32</xdr:row>
      <xdr:rowOff>82771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439B475-6AF2-2320-4013-C3380DFE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3361" y="4181475"/>
          <a:ext cx="2857500" cy="160200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1147763</xdr:colOff>
      <xdr:row>34</xdr:row>
      <xdr:rowOff>29070</xdr:rowOff>
    </xdr:from>
    <xdr:to>
      <xdr:col>10</xdr:col>
      <xdr:colOff>938213</xdr:colOff>
      <xdr:row>45</xdr:row>
      <xdr:rowOff>48178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513764C-974E-E1D4-78F2-F00F3CC3B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1" y="6082208"/>
          <a:ext cx="3514725" cy="196220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283348</xdr:colOff>
      <xdr:row>43</xdr:row>
      <xdr:rowOff>63723</xdr:rowOff>
    </xdr:from>
    <xdr:to>
      <xdr:col>7</xdr:col>
      <xdr:colOff>426223</xdr:colOff>
      <xdr:row>54</xdr:row>
      <xdr:rowOff>73272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31F11CB-5D5E-5F40-1EE8-AD8DF6C2E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3836" y="7702773"/>
          <a:ext cx="3514725" cy="195741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266662</xdr:colOff>
      <xdr:row>30</xdr:row>
      <xdr:rowOff>85852</xdr:rowOff>
    </xdr:from>
    <xdr:to>
      <xdr:col>7</xdr:col>
      <xdr:colOff>409537</xdr:colOff>
      <xdr:row>42</xdr:row>
      <xdr:rowOff>54279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5E8371C-B5F4-59BC-4FC3-770B46EDD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50" y="5434140"/>
          <a:ext cx="3514725" cy="208774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714373</xdr:colOff>
      <xdr:row>21</xdr:row>
      <xdr:rowOff>87736</xdr:rowOff>
    </xdr:from>
    <xdr:to>
      <xdr:col>7</xdr:col>
      <xdr:colOff>776286</xdr:colOff>
      <xdr:row>32</xdr:row>
      <xdr:rowOff>79151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F9CD6A9-0609-67B3-B30F-60BE7F4A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861" y="3850111"/>
          <a:ext cx="3433763" cy="193451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350063</xdr:colOff>
      <xdr:row>22</xdr:row>
      <xdr:rowOff>97287</xdr:rowOff>
    </xdr:from>
    <xdr:to>
      <xdr:col>7</xdr:col>
      <xdr:colOff>466725</xdr:colOff>
      <xdr:row>33</xdr:row>
      <xdr:rowOff>114370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A188CF8-BEF5-78B3-0EE8-E0E7B7FB6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0551" y="4035875"/>
          <a:ext cx="3488512" cy="196018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1181099</xdr:colOff>
      <xdr:row>22</xdr:row>
      <xdr:rowOff>65313</xdr:rowOff>
    </xdr:from>
    <xdr:to>
      <xdr:col>10</xdr:col>
      <xdr:colOff>945336</xdr:colOff>
      <xdr:row>33</xdr:row>
      <xdr:rowOff>85458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9B3497E-B56C-559F-82C0-7AEB8D8AF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437" y="4003901"/>
          <a:ext cx="3488512" cy="196324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E23" sqref="E23"/>
    </sheetView>
  </sheetViews>
  <sheetFormatPr defaultColWidth="13.33203125" defaultRowHeight="13.9" x14ac:dyDescent="0.4"/>
  <cols>
    <col min="2" max="2" width="14.59765625" bestFit="1" customWidth="1"/>
    <col min="5" max="6" width="16.9296875" bestFit="1" customWidth="1"/>
    <col min="8" max="8" width="25.46484375" bestFit="1" customWidth="1"/>
  </cols>
  <sheetData>
    <row r="1" spans="1:9" ht="14.25" thickBot="1" x14ac:dyDescent="0.45">
      <c r="A1" s="44" t="s">
        <v>38</v>
      </c>
      <c r="B1" s="44"/>
      <c r="C1" s="9">
        <f>C2+C3+C4-C5</f>
        <v>2680</v>
      </c>
      <c r="D1" s="40" t="s">
        <v>40</v>
      </c>
      <c r="E1" s="40"/>
      <c r="F1" s="11">
        <f>(F2+F3+F4-F5-F6)*F7*(1-F8)</f>
        <v>0</v>
      </c>
      <c r="G1" s="41" t="s">
        <v>41</v>
      </c>
      <c r="H1" s="41"/>
      <c r="I1" s="12">
        <f>(I4+1)*(I2+1)/(I5+1)/(I3+1)*(1+I6)*(1+I7)</f>
        <v>1.45</v>
      </c>
    </row>
    <row r="2" spans="1:9" x14ac:dyDescent="0.4">
      <c r="A2" t="s">
        <v>16</v>
      </c>
      <c r="B2" t="s">
        <v>43</v>
      </c>
      <c r="C2" s="15">
        <v>2680</v>
      </c>
      <c r="D2" s="5" t="s">
        <v>26</v>
      </c>
      <c r="E2" s="5" t="s">
        <v>45</v>
      </c>
      <c r="F2" s="18">
        <v>441</v>
      </c>
      <c r="G2" t="s">
        <v>33</v>
      </c>
      <c r="H2" s="5" t="s">
        <v>49</v>
      </c>
      <c r="I2" s="26">
        <v>0</v>
      </c>
    </row>
    <row r="3" spans="1:9" x14ac:dyDescent="0.4">
      <c r="A3" t="s">
        <v>17</v>
      </c>
      <c r="B3" t="s">
        <v>44</v>
      </c>
      <c r="C3" s="16">
        <v>0</v>
      </c>
      <c r="D3" s="5" t="s">
        <v>27</v>
      </c>
      <c r="E3" s="5" t="s">
        <v>46</v>
      </c>
      <c r="F3" s="19">
        <v>0</v>
      </c>
      <c r="G3" t="s">
        <v>34</v>
      </c>
      <c r="H3" s="5" t="s">
        <v>50</v>
      </c>
      <c r="I3" s="49">
        <v>0</v>
      </c>
    </row>
    <row r="4" spans="1:9" x14ac:dyDescent="0.4">
      <c r="A4" t="s">
        <v>18</v>
      </c>
      <c r="B4" t="s">
        <v>2</v>
      </c>
      <c r="C4" s="16">
        <v>0</v>
      </c>
      <c r="D4" s="5" t="s">
        <v>28</v>
      </c>
      <c r="E4" s="5" t="s">
        <v>9</v>
      </c>
      <c r="F4" s="19">
        <v>0</v>
      </c>
      <c r="G4" t="s">
        <v>22</v>
      </c>
      <c r="H4" s="5" t="s">
        <v>51</v>
      </c>
      <c r="I4" s="49">
        <v>0</v>
      </c>
    </row>
    <row r="5" spans="1:9" ht="14.25" thickBot="1" x14ac:dyDescent="0.45">
      <c r="A5" t="s">
        <v>19</v>
      </c>
      <c r="B5" t="s">
        <v>3</v>
      </c>
      <c r="C5" s="17">
        <v>0</v>
      </c>
      <c r="D5" s="5" t="s">
        <v>29</v>
      </c>
      <c r="E5" s="5" t="s">
        <v>10</v>
      </c>
      <c r="F5" s="19">
        <v>0</v>
      </c>
      <c r="G5" t="s">
        <v>23</v>
      </c>
      <c r="H5" s="5" t="s">
        <v>52</v>
      </c>
      <c r="I5" s="49">
        <v>0</v>
      </c>
    </row>
    <row r="6" spans="1:9" ht="14.25" thickBot="1" x14ac:dyDescent="0.45">
      <c r="A6" s="39" t="s">
        <v>39</v>
      </c>
      <c r="B6" s="39"/>
      <c r="C6" s="10">
        <f>C7*C8</f>
        <v>1.4</v>
      </c>
      <c r="D6" s="5" t="s">
        <v>30</v>
      </c>
      <c r="E6" s="5" t="s">
        <v>47</v>
      </c>
      <c r="F6" s="19">
        <v>100</v>
      </c>
      <c r="G6" t="s">
        <v>20</v>
      </c>
      <c r="H6" s="5" t="s">
        <v>7</v>
      </c>
      <c r="I6" s="49">
        <v>0</v>
      </c>
    </row>
    <row r="7" spans="1:9" ht="14.25" thickBot="1" x14ac:dyDescent="0.45">
      <c r="A7" t="s">
        <v>25</v>
      </c>
      <c r="B7" t="s">
        <v>4</v>
      </c>
      <c r="C7" s="26">
        <v>1</v>
      </c>
      <c r="D7" s="5" t="s">
        <v>31</v>
      </c>
      <c r="E7" s="5" t="s">
        <v>11</v>
      </c>
      <c r="F7" s="34">
        <v>0</v>
      </c>
      <c r="G7" t="s">
        <v>24</v>
      </c>
      <c r="H7" s="5" t="s">
        <v>8</v>
      </c>
      <c r="I7" s="21">
        <v>0.45</v>
      </c>
    </row>
    <row r="8" spans="1:9" ht="14.25" thickBot="1" x14ac:dyDescent="0.45">
      <c r="A8" t="s">
        <v>20</v>
      </c>
      <c r="B8" t="s">
        <v>5</v>
      </c>
      <c r="C8" s="21">
        <v>1.4</v>
      </c>
      <c r="D8" s="5" t="s">
        <v>32</v>
      </c>
      <c r="E8" s="5" t="s">
        <v>12</v>
      </c>
      <c r="F8" s="20">
        <v>0.45</v>
      </c>
    </row>
    <row r="9" spans="1:9" ht="14.25" thickBot="1" x14ac:dyDescent="0.45">
      <c r="A9" s="1" t="s">
        <v>21</v>
      </c>
      <c r="B9" s="1" t="s">
        <v>6</v>
      </c>
      <c r="C9" s="25">
        <v>1.5</v>
      </c>
      <c r="D9" s="42" t="s">
        <v>42</v>
      </c>
      <c r="E9" s="43"/>
      <c r="F9" s="13">
        <f>300/(F1+300)</f>
        <v>1</v>
      </c>
    </row>
    <row r="11" spans="1:9" ht="14.25" thickBot="1" x14ac:dyDescent="0.45"/>
    <row r="12" spans="1:9" ht="14.25" thickBot="1" x14ac:dyDescent="0.45">
      <c r="D12" s="2" t="s">
        <v>35</v>
      </c>
      <c r="E12" s="2" t="s">
        <v>13</v>
      </c>
      <c r="F12" s="12">
        <v>0</v>
      </c>
      <c r="G12" s="3" t="s">
        <v>37</v>
      </c>
      <c r="H12" s="3" t="s">
        <v>15</v>
      </c>
      <c r="I12" s="22">
        <v>1</v>
      </c>
    </row>
    <row r="13" spans="1:9" ht="14.25" thickBot="1" x14ac:dyDescent="0.45">
      <c r="G13" s="4" t="s">
        <v>36</v>
      </c>
      <c r="H13" s="4" t="s">
        <v>14</v>
      </c>
      <c r="I13" s="23">
        <v>0.5</v>
      </c>
    </row>
    <row r="15" spans="1:9" ht="14.25" thickBot="1" x14ac:dyDescent="0.45">
      <c r="A15" s="6" t="s">
        <v>38</v>
      </c>
      <c r="B15" s="7" t="s">
        <v>39</v>
      </c>
      <c r="C15" s="1" t="s">
        <v>6</v>
      </c>
      <c r="D15" s="14" t="s">
        <v>42</v>
      </c>
      <c r="E15" s="2" t="s">
        <v>41</v>
      </c>
      <c r="F15" s="2" t="s">
        <v>13</v>
      </c>
      <c r="G15" s="4" t="s">
        <v>53</v>
      </c>
    </row>
    <row r="16" spans="1:9" ht="14.25" thickBot="1" x14ac:dyDescent="0.45">
      <c r="A16" s="8">
        <f>C1</f>
        <v>2680</v>
      </c>
      <c r="B16" s="8">
        <f>C6</f>
        <v>1.4</v>
      </c>
      <c r="C16" s="8">
        <f>C9</f>
        <v>1.5</v>
      </c>
      <c r="D16" s="8">
        <f>F9</f>
        <v>1</v>
      </c>
      <c r="E16" s="8">
        <f>I1</f>
        <v>1.45</v>
      </c>
      <c r="F16" s="8">
        <f>F12</f>
        <v>0</v>
      </c>
      <c r="G16" s="24">
        <f>(1+I13)</f>
        <v>1.5</v>
      </c>
    </row>
    <row r="17" spans="1:7" ht="14.25" thickBot="1" x14ac:dyDescent="0.45"/>
    <row r="18" spans="1:7" ht="14.25" thickBot="1" x14ac:dyDescent="0.45">
      <c r="A18" s="35" t="s">
        <v>55</v>
      </c>
      <c r="B18" s="36"/>
      <c r="C18" s="37" t="s">
        <v>54</v>
      </c>
      <c r="D18" s="38"/>
      <c r="F18" s="3" t="s">
        <v>59</v>
      </c>
      <c r="G18" s="65">
        <f>I12</f>
        <v>1</v>
      </c>
    </row>
    <row r="19" spans="1:7" x14ac:dyDescent="0.4">
      <c r="A19" s="27" t="s">
        <v>56</v>
      </c>
      <c r="B19" s="28" t="s">
        <v>57</v>
      </c>
      <c r="C19" s="29" t="s">
        <v>56</v>
      </c>
      <c r="D19" s="30" t="s">
        <v>57</v>
      </c>
      <c r="F19" t="s">
        <v>58</v>
      </c>
      <c r="G19" t="s">
        <v>54</v>
      </c>
    </row>
    <row r="20" spans="1:7" ht="14.25" thickBot="1" x14ac:dyDescent="0.45">
      <c r="A20" s="31">
        <f>($A$16*$B$16*1*$D$16*$E$16*0.99-$F$16)*$G$16</f>
        <v>8078.993999999997</v>
      </c>
      <c r="B20" s="32">
        <f>($A$16*$B$16*1*$D$16*$E$16*1.01-$F$16)*$G$16</f>
        <v>8242.2059999999983</v>
      </c>
      <c r="C20" s="32">
        <f>($A$16*$B$16*$C$16*$D$16*$E$16*0.99-$F$16)*$G$16</f>
        <v>12118.490999999998</v>
      </c>
      <c r="D20" s="33">
        <f>($A$16*$B$16*$C$16*$D$16*$E$16*1.01-$F$16)*$G$16</f>
        <v>12363.308999999997</v>
      </c>
      <c r="F20">
        <f>($A$16*$B$16*1*$D$16*$E$16*$G$18-$F$16)*$G$16</f>
        <v>8160.5999999999985</v>
      </c>
      <c r="G20">
        <f>($A$16*$B$16*$C$16*$D$16*$E$16*$G$18-$F$16)*$G$16</f>
        <v>12240.899999999998</v>
      </c>
    </row>
    <row r="25" spans="1:7" x14ac:dyDescent="0.4">
      <c r="A25" t="s">
        <v>48</v>
      </c>
    </row>
    <row r="27" spans="1:7" x14ac:dyDescent="0.4">
      <c r="A27" t="s">
        <v>0</v>
      </c>
    </row>
    <row r="28" spans="1:7" x14ac:dyDescent="0.4">
      <c r="A28" t="s">
        <v>1</v>
      </c>
    </row>
  </sheetData>
  <sheetProtection selectLockedCells="1" selectUnlockedCells="1"/>
  <mergeCells count="7">
    <mergeCell ref="A18:B18"/>
    <mergeCell ref="C18:D18"/>
    <mergeCell ref="A6:B6"/>
    <mergeCell ref="D1:E1"/>
    <mergeCell ref="G1:H1"/>
    <mergeCell ref="D9:E9"/>
    <mergeCell ref="A1:B1"/>
  </mergeCells>
  <phoneticPr fontId="1" type="noConversion"/>
  <dataValidations count="4">
    <dataValidation type="list" allowBlank="1" showInputMessage="1" showErrorMessage="1" sqref="F6" xr:uid="{F13E2A14-6E6F-4DEB-83C1-B3CEA6063D63}">
      <formula1>"0,100"</formula1>
    </dataValidation>
    <dataValidation type="list" allowBlank="1" showInputMessage="1" showErrorMessage="1" sqref="F8 I7" xr:uid="{85480631-1910-443A-A675-5C8242E70E63}">
      <formula1>"0,45%"</formula1>
    </dataValidation>
    <dataValidation type="list" allowBlank="1" showInputMessage="1" showErrorMessage="1" sqref="I13" xr:uid="{2EBCAB8C-F27E-49A0-A6A5-EA0AB86772F0}">
      <formula1>"0%,40%,50%"</formula1>
    </dataValidation>
    <dataValidation type="decimal" allowBlank="1" showInputMessage="1" showErrorMessage="1" sqref="I12" xr:uid="{9697A5AF-5772-4CF8-B7CD-C9C248B7D651}">
      <formula1>0.99</formula1>
      <formula2>1.01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B123-0248-4702-8BA0-72DE0C35A369}">
  <dimension ref="A1:N51"/>
  <sheetViews>
    <sheetView workbookViewId="0">
      <selection activeCell="E25" sqref="E25"/>
    </sheetView>
  </sheetViews>
  <sheetFormatPr defaultColWidth="13.33203125" defaultRowHeight="13.9" x14ac:dyDescent="0.4"/>
  <cols>
    <col min="2" max="2" width="14.59765625" bestFit="1" customWidth="1"/>
    <col min="5" max="6" width="16.9296875" bestFit="1" customWidth="1"/>
    <col min="8" max="8" width="25.46484375" bestFit="1" customWidth="1"/>
  </cols>
  <sheetData>
    <row r="1" spans="1:9" ht="14.25" thickBot="1" x14ac:dyDescent="0.45">
      <c r="A1" s="44" t="s">
        <v>38</v>
      </c>
      <c r="B1" s="44"/>
      <c r="C1" s="9">
        <f>C2+C3+C4-C5</f>
        <v>1438</v>
      </c>
      <c r="D1" s="40" t="s">
        <v>40</v>
      </c>
      <c r="E1" s="40"/>
      <c r="F1" s="11">
        <f>(F2+F3+F4-F5-F6)*(1-F7)*(1-F8)</f>
        <v>300</v>
      </c>
      <c r="G1" s="41" t="s">
        <v>41</v>
      </c>
      <c r="H1" s="41"/>
      <c r="I1" s="12">
        <f>(I4+1)*(I2+1)/(I5+1)/(I3+1)*(1+I6)*(1+I7)</f>
        <v>2</v>
      </c>
    </row>
    <row r="2" spans="1:9" x14ac:dyDescent="0.4">
      <c r="A2" t="s">
        <v>16</v>
      </c>
      <c r="B2" t="s">
        <v>43</v>
      </c>
      <c r="C2" s="59">
        <v>666</v>
      </c>
      <c r="D2" s="5" t="s">
        <v>26</v>
      </c>
      <c r="E2" s="5" t="s">
        <v>45</v>
      </c>
      <c r="F2" s="18">
        <v>300</v>
      </c>
      <c r="G2" t="s">
        <v>33</v>
      </c>
      <c r="H2" s="5" t="s">
        <v>49</v>
      </c>
      <c r="I2" s="26">
        <v>0</v>
      </c>
    </row>
    <row r="3" spans="1:9" x14ac:dyDescent="0.4">
      <c r="A3" t="s">
        <v>17</v>
      </c>
      <c r="B3" t="s">
        <v>44</v>
      </c>
      <c r="C3" s="54">
        <v>772</v>
      </c>
      <c r="D3" s="5" t="s">
        <v>27</v>
      </c>
      <c r="E3" s="5" t="s">
        <v>46</v>
      </c>
      <c r="F3" s="19"/>
      <c r="G3" t="s">
        <v>34</v>
      </c>
      <c r="H3" s="5" t="s">
        <v>50</v>
      </c>
      <c r="I3" s="16"/>
    </row>
    <row r="4" spans="1:9" x14ac:dyDescent="0.4">
      <c r="A4" t="s">
        <v>18</v>
      </c>
      <c r="B4" t="s">
        <v>2</v>
      </c>
      <c r="C4" s="16">
        <v>0</v>
      </c>
      <c r="D4" s="5" t="s">
        <v>28</v>
      </c>
      <c r="E4" s="5" t="s">
        <v>9</v>
      </c>
      <c r="F4" s="19"/>
      <c r="G4" t="s">
        <v>22</v>
      </c>
      <c r="H4" s="5" t="s">
        <v>51</v>
      </c>
      <c r="I4" s="49">
        <v>0</v>
      </c>
    </row>
    <row r="5" spans="1:9" ht="14.25" thickBot="1" x14ac:dyDescent="0.45">
      <c r="A5" t="s">
        <v>19</v>
      </c>
      <c r="B5" t="s">
        <v>3</v>
      </c>
      <c r="C5" s="17">
        <v>0</v>
      </c>
      <c r="D5" s="5" t="s">
        <v>29</v>
      </c>
      <c r="E5" s="5" t="s">
        <v>10</v>
      </c>
      <c r="F5" s="19"/>
      <c r="G5" t="s">
        <v>23</v>
      </c>
      <c r="H5" s="5" t="s">
        <v>52</v>
      </c>
      <c r="I5" s="49">
        <v>0</v>
      </c>
    </row>
    <row r="6" spans="1:9" ht="14.25" thickBot="1" x14ac:dyDescent="0.45">
      <c r="A6" s="39" t="s">
        <v>39</v>
      </c>
      <c r="B6" s="39"/>
      <c r="C6" s="10">
        <f>C7*C8</f>
        <v>1</v>
      </c>
      <c r="D6" s="5" t="s">
        <v>30</v>
      </c>
      <c r="E6" s="5" t="s">
        <v>47</v>
      </c>
      <c r="F6" s="19">
        <v>0</v>
      </c>
      <c r="G6" t="s">
        <v>20</v>
      </c>
      <c r="H6" s="5" t="s">
        <v>7</v>
      </c>
      <c r="I6" s="55">
        <v>1</v>
      </c>
    </row>
    <row r="7" spans="1:9" ht="14.25" thickBot="1" x14ac:dyDescent="0.45">
      <c r="A7" t="s">
        <v>25</v>
      </c>
      <c r="B7" t="s">
        <v>4</v>
      </c>
      <c r="C7" s="26">
        <v>1</v>
      </c>
      <c r="D7" s="5" t="s">
        <v>31</v>
      </c>
      <c r="E7" s="5" t="s">
        <v>11</v>
      </c>
      <c r="F7" s="34">
        <v>0</v>
      </c>
      <c r="G7" t="s">
        <v>24</v>
      </c>
      <c r="H7" s="5" t="s">
        <v>8</v>
      </c>
      <c r="I7" s="21">
        <v>0</v>
      </c>
    </row>
    <row r="8" spans="1:9" ht="14.25" thickBot="1" x14ac:dyDescent="0.45">
      <c r="A8" t="s">
        <v>20</v>
      </c>
      <c r="B8" t="s">
        <v>5</v>
      </c>
      <c r="C8" s="21">
        <v>1</v>
      </c>
      <c r="D8" s="5" t="s">
        <v>32</v>
      </c>
      <c r="E8" s="5" t="s">
        <v>12</v>
      </c>
      <c r="F8" s="20">
        <v>0</v>
      </c>
    </row>
    <row r="9" spans="1:9" ht="14.25" thickBot="1" x14ac:dyDescent="0.45">
      <c r="A9" s="1" t="s">
        <v>21</v>
      </c>
      <c r="B9" s="1" t="s">
        <v>6</v>
      </c>
      <c r="C9" s="66">
        <v>1.54</v>
      </c>
      <c r="D9" s="42" t="s">
        <v>42</v>
      </c>
      <c r="E9" s="43"/>
      <c r="F9" s="13">
        <f>300/(F1+300)</f>
        <v>0.5</v>
      </c>
    </row>
    <row r="11" spans="1:9" ht="14.25" thickBot="1" x14ac:dyDescent="0.45"/>
    <row r="12" spans="1:9" ht="14.25" thickBot="1" x14ac:dyDescent="0.45">
      <c r="D12" s="2" t="s">
        <v>35</v>
      </c>
      <c r="E12" s="2" t="s">
        <v>13</v>
      </c>
      <c r="F12" s="12">
        <v>0</v>
      </c>
      <c r="G12" s="3" t="s">
        <v>37</v>
      </c>
      <c r="H12" s="3" t="s">
        <v>15</v>
      </c>
      <c r="I12" s="22">
        <v>1</v>
      </c>
    </row>
    <row r="13" spans="1:9" ht="14.25" thickBot="1" x14ac:dyDescent="0.45">
      <c r="G13" s="4" t="s">
        <v>36</v>
      </c>
      <c r="H13" s="4" t="s">
        <v>14</v>
      </c>
      <c r="I13" s="67">
        <v>0.4</v>
      </c>
    </row>
    <row r="15" spans="1:9" ht="14.25" thickBot="1" x14ac:dyDescent="0.45">
      <c r="A15" s="6" t="s">
        <v>38</v>
      </c>
      <c r="B15" s="7" t="s">
        <v>39</v>
      </c>
      <c r="C15" s="1" t="s">
        <v>6</v>
      </c>
      <c r="D15" s="14" t="s">
        <v>42</v>
      </c>
      <c r="E15" s="2" t="s">
        <v>41</v>
      </c>
      <c r="F15" s="2" t="s">
        <v>13</v>
      </c>
      <c r="G15" s="4" t="s">
        <v>53</v>
      </c>
    </row>
    <row r="16" spans="1:9" ht="14.25" thickBot="1" x14ac:dyDescent="0.45">
      <c r="A16" s="8">
        <f>C1</f>
        <v>1438</v>
      </c>
      <c r="B16" s="8">
        <f>C6</f>
        <v>1</v>
      </c>
      <c r="C16" s="8">
        <f>C9</f>
        <v>1.54</v>
      </c>
      <c r="D16" s="8">
        <f>F9</f>
        <v>0.5</v>
      </c>
      <c r="E16" s="8">
        <f>I1</f>
        <v>2</v>
      </c>
      <c r="F16" s="8">
        <f>F12</f>
        <v>0</v>
      </c>
      <c r="G16" s="24">
        <f>(1+I13)</f>
        <v>1.4</v>
      </c>
    </row>
    <row r="17" spans="1:14" ht="14.25" thickBot="1" x14ac:dyDescent="0.45"/>
    <row r="18" spans="1:14" x14ac:dyDescent="0.4">
      <c r="A18" s="35" t="s">
        <v>55</v>
      </c>
      <c r="B18" s="36"/>
      <c r="C18" s="37" t="s">
        <v>54</v>
      </c>
      <c r="D18" s="38"/>
      <c r="F18" s="45" t="s">
        <v>59</v>
      </c>
      <c r="G18" s="46">
        <v>1</v>
      </c>
    </row>
    <row r="19" spans="1:14" x14ac:dyDescent="0.4">
      <c r="A19" s="27" t="s">
        <v>56</v>
      </c>
      <c r="B19" s="28" t="s">
        <v>57</v>
      </c>
      <c r="C19" s="29" t="s">
        <v>56</v>
      </c>
      <c r="D19" s="30" t="s">
        <v>57</v>
      </c>
      <c r="F19" s="47" t="s">
        <v>58</v>
      </c>
      <c r="G19" s="48" t="s">
        <v>54</v>
      </c>
      <c r="I19" t="s">
        <v>48</v>
      </c>
    </row>
    <row r="20" spans="1:14" ht="14.25" thickBot="1" x14ac:dyDescent="0.45">
      <c r="A20" s="31">
        <f>($A$16*$B$16*1*$D$16*$E$16*0.99-$F$16)*$G$16</f>
        <v>1993.0679999999998</v>
      </c>
      <c r="B20" s="32">
        <f>($A$16*$B$16*1*$D$16*$E$16*1.01-$F$16)*$G$16</f>
        <v>2033.3320000000001</v>
      </c>
      <c r="C20" s="32">
        <f>($A$16*$B$16*$C$16*$D$16*$E$16*0.99-$F$16)*$G$16</f>
        <v>3069.3247200000001</v>
      </c>
      <c r="D20" s="33">
        <f>($A$16*$B$16*$C$16*$D$16*$E$16*1.01-$F$16)*$G$16</f>
        <v>3131.3312799999999</v>
      </c>
      <c r="F20" s="31">
        <f>($A$16*$B$16*1*$D$16*$E$16*$G$18-$F$16)*$G$16</f>
        <v>2013.1999999999998</v>
      </c>
      <c r="G20" s="33">
        <f>($A$16*$B$16*$C$16*$D$16*$E$16*$G$18-$F$16)*$G$16</f>
        <v>3100.328</v>
      </c>
    </row>
    <row r="21" spans="1:14" x14ac:dyDescent="0.4">
      <c r="I21" t="s">
        <v>0</v>
      </c>
    </row>
    <row r="22" spans="1:14" ht="14.25" thickBot="1" x14ac:dyDescent="0.45">
      <c r="I22" t="s">
        <v>1</v>
      </c>
    </row>
    <row r="23" spans="1:14" x14ac:dyDescent="0.4">
      <c r="B23" s="61" t="s">
        <v>69</v>
      </c>
      <c r="C23" s="62"/>
    </row>
    <row r="24" spans="1:14" x14ac:dyDescent="0.4">
      <c r="B24" s="47"/>
      <c r="C24" s="48">
        <v>3082</v>
      </c>
    </row>
    <row r="25" spans="1:14" x14ac:dyDescent="0.4">
      <c r="B25" s="47">
        <v>1993</v>
      </c>
      <c r="C25" s="48"/>
    </row>
    <row r="26" spans="1:14" x14ac:dyDescent="0.4">
      <c r="B26" s="47"/>
      <c r="C26" s="48">
        <v>3105</v>
      </c>
    </row>
    <row r="27" spans="1:14" x14ac:dyDescent="0.4">
      <c r="B27" s="47">
        <v>1993</v>
      </c>
      <c r="C27" s="48"/>
      <c r="K27" t="s">
        <v>60</v>
      </c>
    </row>
    <row r="28" spans="1:14" x14ac:dyDescent="0.4">
      <c r="B28" s="47">
        <v>2015</v>
      </c>
      <c r="C28" s="48"/>
      <c r="K28" t="s">
        <v>62</v>
      </c>
      <c r="L28" t="s">
        <v>20</v>
      </c>
      <c r="M28" t="s">
        <v>7</v>
      </c>
      <c r="N28" s="50">
        <v>1</v>
      </c>
    </row>
    <row r="29" spans="1:14" x14ac:dyDescent="0.4">
      <c r="B29" s="47"/>
      <c r="C29" s="63">
        <v>3068</v>
      </c>
      <c r="D29" s="51" t="s">
        <v>70</v>
      </c>
      <c r="K29" t="s">
        <v>67</v>
      </c>
      <c r="L29" t="s">
        <v>26</v>
      </c>
      <c r="M29" t="s">
        <v>68</v>
      </c>
      <c r="N29">
        <v>300</v>
      </c>
    </row>
    <row r="30" spans="1:14" x14ac:dyDescent="0.4">
      <c r="B30" s="47">
        <v>2004</v>
      </c>
      <c r="C30" s="48"/>
    </row>
    <row r="31" spans="1:14" x14ac:dyDescent="0.4">
      <c r="B31" s="47"/>
      <c r="C31" s="48">
        <v>3105</v>
      </c>
    </row>
    <row r="32" spans="1:14" x14ac:dyDescent="0.4">
      <c r="B32" s="47">
        <v>2021</v>
      </c>
      <c r="C32" s="48"/>
    </row>
    <row r="33" spans="2:3" x14ac:dyDescent="0.4">
      <c r="B33" s="47">
        <v>2027</v>
      </c>
      <c r="C33" s="48"/>
    </row>
    <row r="34" spans="2:3" x14ac:dyDescent="0.4">
      <c r="B34" s="47"/>
      <c r="C34" s="48">
        <v>3119</v>
      </c>
    </row>
    <row r="35" spans="2:3" x14ac:dyDescent="0.4">
      <c r="B35" s="47">
        <v>2021</v>
      </c>
      <c r="C35" s="48"/>
    </row>
    <row r="36" spans="2:3" x14ac:dyDescent="0.4">
      <c r="B36" s="47">
        <v>2013</v>
      </c>
      <c r="C36" s="48"/>
    </row>
    <row r="37" spans="2:3" x14ac:dyDescent="0.4">
      <c r="B37" s="47"/>
      <c r="C37" s="48">
        <v>3099</v>
      </c>
    </row>
    <row r="38" spans="2:3" x14ac:dyDescent="0.4">
      <c r="B38" s="47"/>
      <c r="C38" s="48">
        <v>3113</v>
      </c>
    </row>
    <row r="39" spans="2:3" ht="14.25" thickBot="1" x14ac:dyDescent="0.45">
      <c r="B39" s="31">
        <v>2018</v>
      </c>
      <c r="C39" s="33"/>
    </row>
    <row r="40" spans="2:3" x14ac:dyDescent="0.4">
      <c r="C40" t="s">
        <v>75</v>
      </c>
    </row>
    <row r="49" spans="2:4" ht="14.25" thickBot="1" x14ac:dyDescent="0.45"/>
    <row r="50" spans="2:4" x14ac:dyDescent="0.4">
      <c r="B50" t="s">
        <v>25</v>
      </c>
      <c r="C50" t="s">
        <v>4</v>
      </c>
      <c r="D50" s="26">
        <v>1</v>
      </c>
    </row>
    <row r="51" spans="2:4" ht="14.25" thickBot="1" x14ac:dyDescent="0.45">
      <c r="B51" t="s">
        <v>20</v>
      </c>
      <c r="C51" t="s">
        <v>5</v>
      </c>
      <c r="D51" s="21">
        <v>1</v>
      </c>
    </row>
  </sheetData>
  <sheetProtection selectLockedCells="1" selectUnlockedCells="1"/>
  <mergeCells count="7">
    <mergeCell ref="A18:B18"/>
    <mergeCell ref="C18:D18"/>
    <mergeCell ref="A1:B1"/>
    <mergeCell ref="D1:E1"/>
    <mergeCell ref="G1:H1"/>
    <mergeCell ref="A6:B6"/>
    <mergeCell ref="D9:E9"/>
  </mergeCells>
  <phoneticPr fontId="1" type="noConversion"/>
  <dataValidations count="4">
    <dataValidation type="decimal" allowBlank="1" showInputMessage="1" showErrorMessage="1" sqref="I12" xr:uid="{8345FAF1-2161-4E29-A1B8-AE09E4E848AA}">
      <formula1>0.99</formula1>
      <formula2>1.01</formula2>
    </dataValidation>
    <dataValidation type="list" allowBlank="1" showInputMessage="1" showErrorMessage="1" sqref="I13" xr:uid="{02E70201-02A4-4553-A39A-77D3218B0A37}">
      <formula1>"0%,40%,50%"</formula1>
    </dataValidation>
    <dataValidation type="list" allowBlank="1" showInputMessage="1" showErrorMessage="1" sqref="F8 I7" xr:uid="{57882D42-17AB-4A5B-9EB9-4E914DB72CA1}">
      <formula1>"0,45%"</formula1>
    </dataValidation>
    <dataValidation type="list" allowBlank="1" showInputMessage="1" showErrorMessage="1" sqref="F6" xr:uid="{C7843862-7149-4078-82B3-E64E6343F5DE}">
      <formula1>"0,100"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FCCA-02F1-499E-9822-2EED94CC21A6}">
  <dimension ref="A1:I36"/>
  <sheetViews>
    <sheetView topLeftCell="A13" workbookViewId="0">
      <selection activeCell="B36" sqref="B36"/>
    </sheetView>
  </sheetViews>
  <sheetFormatPr defaultColWidth="13.33203125" defaultRowHeight="13.9" x14ac:dyDescent="0.4"/>
  <cols>
    <col min="2" max="2" width="14.59765625" bestFit="1" customWidth="1"/>
    <col min="5" max="6" width="16.9296875" bestFit="1" customWidth="1"/>
    <col min="8" max="8" width="25.46484375" bestFit="1" customWidth="1"/>
  </cols>
  <sheetData>
    <row r="1" spans="1:9" ht="14.25" thickBot="1" x14ac:dyDescent="0.45">
      <c r="A1" s="44" t="s">
        <v>38</v>
      </c>
      <c r="B1" s="44"/>
      <c r="C1" s="9">
        <f>C2+C3+C4-C5</f>
        <v>1571.2</v>
      </c>
      <c r="D1" s="40" t="s">
        <v>40</v>
      </c>
      <c r="E1" s="40"/>
      <c r="F1" s="11">
        <f>(F2+F3+F4-F5-F6)*(1-F7)*(1-F8)</f>
        <v>300</v>
      </c>
      <c r="G1" s="41" t="s">
        <v>41</v>
      </c>
      <c r="H1" s="41"/>
      <c r="I1" s="12">
        <f>(I4+1)*(I2+1)/(I5+1)/(I3+1)*(1+I6)*(1+I7)</f>
        <v>2</v>
      </c>
    </row>
    <row r="2" spans="1:9" x14ac:dyDescent="0.4">
      <c r="A2" t="s">
        <v>16</v>
      </c>
      <c r="B2" t="s">
        <v>43</v>
      </c>
      <c r="C2" s="15">
        <v>666</v>
      </c>
      <c r="D2" s="5" t="s">
        <v>26</v>
      </c>
      <c r="E2" s="5" t="s">
        <v>45</v>
      </c>
      <c r="F2" s="18">
        <v>300</v>
      </c>
      <c r="G2" t="s">
        <v>33</v>
      </c>
      <c r="H2" s="5" t="s">
        <v>49</v>
      </c>
      <c r="I2" s="26">
        <v>0</v>
      </c>
    </row>
    <row r="3" spans="1:9" x14ac:dyDescent="0.4">
      <c r="A3" t="s">
        <v>17</v>
      </c>
      <c r="B3" t="s">
        <v>44</v>
      </c>
      <c r="C3" s="16">
        <v>772</v>
      </c>
      <c r="D3" s="5" t="s">
        <v>27</v>
      </c>
      <c r="E3" s="5" t="s">
        <v>46</v>
      </c>
      <c r="F3" s="19"/>
      <c r="G3" t="s">
        <v>34</v>
      </c>
      <c r="H3" s="5" t="s">
        <v>50</v>
      </c>
      <c r="I3" s="16"/>
    </row>
    <row r="4" spans="1:9" x14ac:dyDescent="0.4">
      <c r="A4" s="53" t="s">
        <v>18</v>
      </c>
      <c r="B4" s="53" t="s">
        <v>2</v>
      </c>
      <c r="C4" s="54">
        <v>133.19999999999999</v>
      </c>
      <c r="D4" s="5" t="s">
        <v>28</v>
      </c>
      <c r="E4" s="5" t="s">
        <v>9</v>
      </c>
      <c r="F4" s="19"/>
      <c r="G4" t="s">
        <v>22</v>
      </c>
      <c r="H4" s="5" t="s">
        <v>51</v>
      </c>
      <c r="I4" s="49">
        <v>0</v>
      </c>
    </row>
    <row r="5" spans="1:9" ht="14.25" thickBot="1" x14ac:dyDescent="0.45">
      <c r="A5" t="s">
        <v>19</v>
      </c>
      <c r="B5" t="s">
        <v>3</v>
      </c>
      <c r="C5" s="17">
        <v>0</v>
      </c>
      <c r="D5" s="5" t="s">
        <v>29</v>
      </c>
      <c r="E5" s="5" t="s">
        <v>10</v>
      </c>
      <c r="F5" s="19"/>
      <c r="G5" t="s">
        <v>23</v>
      </c>
      <c r="H5" s="5" t="s">
        <v>52</v>
      </c>
      <c r="I5" s="49">
        <v>0</v>
      </c>
    </row>
    <row r="6" spans="1:9" ht="14.25" thickBot="1" x14ac:dyDescent="0.45">
      <c r="A6" s="39" t="s">
        <v>39</v>
      </c>
      <c r="B6" s="39"/>
      <c r="C6" s="10">
        <f>C7*C8</f>
        <v>1</v>
      </c>
      <c r="D6" s="5" t="s">
        <v>30</v>
      </c>
      <c r="E6" s="5" t="s">
        <v>47</v>
      </c>
      <c r="F6" s="19">
        <v>0</v>
      </c>
      <c r="G6" t="s">
        <v>20</v>
      </c>
      <c r="H6" s="5" t="s">
        <v>7</v>
      </c>
      <c r="I6" s="49">
        <v>1</v>
      </c>
    </row>
    <row r="7" spans="1:9" ht="14.25" thickBot="1" x14ac:dyDescent="0.45">
      <c r="A7" t="s">
        <v>25</v>
      </c>
      <c r="B7" t="s">
        <v>4</v>
      </c>
      <c r="C7" s="26">
        <v>1</v>
      </c>
      <c r="D7" s="5" t="s">
        <v>31</v>
      </c>
      <c r="E7" s="5" t="s">
        <v>11</v>
      </c>
      <c r="F7" s="34">
        <v>0</v>
      </c>
      <c r="G7" t="s">
        <v>24</v>
      </c>
      <c r="H7" s="5" t="s">
        <v>8</v>
      </c>
      <c r="I7" s="21">
        <v>0</v>
      </c>
    </row>
    <row r="8" spans="1:9" ht="14.25" thickBot="1" x14ac:dyDescent="0.45">
      <c r="A8" t="s">
        <v>20</v>
      </c>
      <c r="B8" t="s">
        <v>5</v>
      </c>
      <c r="C8" s="21">
        <v>1</v>
      </c>
      <c r="D8" s="5" t="s">
        <v>32</v>
      </c>
      <c r="E8" s="5" t="s">
        <v>12</v>
      </c>
      <c r="F8" s="20">
        <v>0</v>
      </c>
    </row>
    <row r="9" spans="1:9" ht="14.25" thickBot="1" x14ac:dyDescent="0.45">
      <c r="A9" s="1" t="s">
        <v>21</v>
      </c>
      <c r="B9" s="1" t="s">
        <v>6</v>
      </c>
      <c r="C9" s="25">
        <v>1.54</v>
      </c>
      <c r="D9" s="42" t="s">
        <v>42</v>
      </c>
      <c r="E9" s="43"/>
      <c r="F9" s="13">
        <f>300/(F1+300)</f>
        <v>0.5</v>
      </c>
    </row>
    <row r="11" spans="1:9" ht="14.25" thickBot="1" x14ac:dyDescent="0.45"/>
    <row r="12" spans="1:9" ht="14.25" thickBot="1" x14ac:dyDescent="0.45">
      <c r="D12" s="2" t="s">
        <v>35</v>
      </c>
      <c r="E12" s="2" t="s">
        <v>13</v>
      </c>
      <c r="F12" s="12">
        <v>0</v>
      </c>
      <c r="G12" s="3" t="s">
        <v>37</v>
      </c>
      <c r="H12" s="3" t="s">
        <v>15</v>
      </c>
      <c r="I12" s="22">
        <v>1</v>
      </c>
    </row>
    <row r="13" spans="1:9" ht="14.25" thickBot="1" x14ac:dyDescent="0.45">
      <c r="G13" s="4" t="s">
        <v>36</v>
      </c>
      <c r="H13" s="4" t="s">
        <v>14</v>
      </c>
      <c r="I13" s="23">
        <v>0.4</v>
      </c>
    </row>
    <row r="15" spans="1:9" ht="14.25" thickBot="1" x14ac:dyDescent="0.45">
      <c r="A15" s="6" t="s">
        <v>38</v>
      </c>
      <c r="B15" s="7" t="s">
        <v>39</v>
      </c>
      <c r="C15" s="1" t="s">
        <v>6</v>
      </c>
      <c r="D15" s="14" t="s">
        <v>42</v>
      </c>
      <c r="E15" s="2" t="s">
        <v>41</v>
      </c>
      <c r="F15" s="2" t="s">
        <v>13</v>
      </c>
      <c r="G15" s="4" t="s">
        <v>53</v>
      </c>
    </row>
    <row r="16" spans="1:9" ht="14.25" thickBot="1" x14ac:dyDescent="0.45">
      <c r="A16" s="8">
        <f>C1</f>
        <v>1571.2</v>
      </c>
      <c r="B16" s="8">
        <f>C6</f>
        <v>1</v>
      </c>
      <c r="C16" s="8">
        <f>C9</f>
        <v>1.54</v>
      </c>
      <c r="D16" s="8">
        <f>F9</f>
        <v>0.5</v>
      </c>
      <c r="E16" s="8">
        <f>I1</f>
        <v>2</v>
      </c>
      <c r="F16" s="8">
        <f>F12</f>
        <v>0</v>
      </c>
      <c r="G16" s="24">
        <f>(1+I13)</f>
        <v>1.4</v>
      </c>
    </row>
    <row r="17" spans="1:9" ht="14.25" thickBot="1" x14ac:dyDescent="0.45"/>
    <row r="18" spans="1:9" x14ac:dyDescent="0.4">
      <c r="A18" s="35" t="s">
        <v>55</v>
      </c>
      <c r="B18" s="36"/>
      <c r="C18" s="37" t="s">
        <v>54</v>
      </c>
      <c r="D18" s="38"/>
      <c r="F18" s="45" t="s">
        <v>59</v>
      </c>
      <c r="G18" s="46">
        <v>1</v>
      </c>
    </row>
    <row r="19" spans="1:9" x14ac:dyDescent="0.4">
      <c r="A19" s="27" t="s">
        <v>56</v>
      </c>
      <c r="B19" s="28" t="s">
        <v>57</v>
      </c>
      <c r="C19" s="29" t="s">
        <v>56</v>
      </c>
      <c r="D19" s="30" t="s">
        <v>57</v>
      </c>
      <c r="F19" s="47" t="s">
        <v>58</v>
      </c>
      <c r="G19" s="48" t="s">
        <v>54</v>
      </c>
      <c r="I19" s="53" t="s">
        <v>48</v>
      </c>
    </row>
    <row r="20" spans="1:9" ht="14.25" thickBot="1" x14ac:dyDescent="0.45">
      <c r="A20" s="31">
        <f>($A$16*$B$16*1*$D$16*$E$16*0.99-$F$16)*$G$16</f>
        <v>2177.6831999999999</v>
      </c>
      <c r="B20" s="32">
        <f>($A$16*$B$16*1*$D$16*$E$16*1.01-$F$16)*$G$16</f>
        <v>2221.6767999999997</v>
      </c>
      <c r="C20" s="32">
        <f>($A$16*$B$16*$C$16*$D$16*$E$16*0.99-$F$16)*$G$16</f>
        <v>3353.6321279999997</v>
      </c>
      <c r="D20" s="33">
        <f>($A$16*$B$16*$C$16*$D$16*$E$16*1.01-$F$16)*$G$16</f>
        <v>3421.3822720000003</v>
      </c>
      <c r="F20" s="31">
        <f>($A$16*$B$16*1*$D$16*$E$16*$G$18-$F$16)*$G$16</f>
        <v>2199.6799999999998</v>
      </c>
      <c r="G20" s="33">
        <f>($A$16*$B$16*$C$16*$D$16*$E$16*$G$18-$F$16)*$G$16</f>
        <v>3387.5072</v>
      </c>
    </row>
    <row r="21" spans="1:9" x14ac:dyDescent="0.4">
      <c r="I21" t="s">
        <v>0</v>
      </c>
    </row>
    <row r="22" spans="1:9" ht="14.25" thickBot="1" x14ac:dyDescent="0.45">
      <c r="I22" t="s">
        <v>1</v>
      </c>
    </row>
    <row r="23" spans="1:9" x14ac:dyDescent="0.4">
      <c r="B23" s="61" t="s">
        <v>69</v>
      </c>
      <c r="C23" s="62"/>
    </row>
    <row r="24" spans="1:9" x14ac:dyDescent="0.4">
      <c r="B24" s="47">
        <v>2181</v>
      </c>
      <c r="C24" s="48"/>
    </row>
    <row r="25" spans="1:9" x14ac:dyDescent="0.4">
      <c r="B25" s="47"/>
      <c r="C25" s="48">
        <v>3371</v>
      </c>
    </row>
    <row r="26" spans="1:9" x14ac:dyDescent="0.4">
      <c r="B26" s="47"/>
      <c r="C26" s="48">
        <v>3374</v>
      </c>
    </row>
    <row r="27" spans="1:9" x14ac:dyDescent="0.4">
      <c r="B27" s="47"/>
      <c r="C27" s="48">
        <v>3374</v>
      </c>
    </row>
    <row r="28" spans="1:9" x14ac:dyDescent="0.4">
      <c r="B28" s="47">
        <v>2186</v>
      </c>
      <c r="C28" s="48"/>
    </row>
    <row r="29" spans="1:9" x14ac:dyDescent="0.4">
      <c r="B29" s="47">
        <v>2200</v>
      </c>
      <c r="C29" s="48"/>
    </row>
    <row r="30" spans="1:9" x14ac:dyDescent="0.4">
      <c r="B30" s="47">
        <v>2212</v>
      </c>
      <c r="C30" s="48"/>
    </row>
    <row r="31" spans="1:9" x14ac:dyDescent="0.4">
      <c r="B31" s="47"/>
      <c r="C31" s="48">
        <v>3396</v>
      </c>
    </row>
    <row r="32" spans="1:9" x14ac:dyDescent="0.4">
      <c r="B32" s="47"/>
      <c r="C32" s="48">
        <v>3371</v>
      </c>
    </row>
    <row r="33" spans="2:8" x14ac:dyDescent="0.4">
      <c r="B33" s="47"/>
      <c r="C33" s="48">
        <v>3376</v>
      </c>
    </row>
    <row r="34" spans="2:8" ht="14.25" thickBot="1" x14ac:dyDescent="0.45">
      <c r="B34" s="31"/>
      <c r="C34" s="33">
        <v>3396</v>
      </c>
      <c r="F34" s="53" t="s">
        <v>71</v>
      </c>
    </row>
    <row r="35" spans="2:8" x14ac:dyDescent="0.4">
      <c r="B35" s="64" t="s">
        <v>74</v>
      </c>
      <c r="E35" s="51" t="s">
        <v>63</v>
      </c>
      <c r="F35" s="52"/>
      <c r="G35" s="52"/>
      <c r="H35" s="52"/>
    </row>
    <row r="36" spans="2:8" x14ac:dyDescent="0.4">
      <c r="E36" s="52" t="s">
        <v>66</v>
      </c>
      <c r="F36" s="52" t="s">
        <v>18</v>
      </c>
      <c r="G36" s="52" t="s">
        <v>2</v>
      </c>
      <c r="H36" s="60">
        <v>0.2</v>
      </c>
    </row>
  </sheetData>
  <sheetProtection selectLockedCells="1" selectUnlockedCells="1"/>
  <mergeCells count="7">
    <mergeCell ref="A1:B1"/>
    <mergeCell ref="D1:E1"/>
    <mergeCell ref="G1:H1"/>
    <mergeCell ref="A6:B6"/>
    <mergeCell ref="D9:E9"/>
    <mergeCell ref="A18:B18"/>
    <mergeCell ref="C18:D18"/>
  </mergeCells>
  <phoneticPr fontId="1" type="noConversion"/>
  <dataValidations count="4">
    <dataValidation type="list" allowBlank="1" showInputMessage="1" showErrorMessage="1" sqref="F6" xr:uid="{50B27062-899C-4DF5-BB40-45826EBF2856}">
      <formula1>"0,100"</formula1>
    </dataValidation>
    <dataValidation type="list" allowBlank="1" showInputMessage="1" showErrorMessage="1" sqref="F8 I7" xr:uid="{6CA56FB1-5A4C-4A17-95B1-8FB53193C360}">
      <formula1>"0,45%"</formula1>
    </dataValidation>
    <dataValidation type="list" allowBlank="1" showInputMessage="1" showErrorMessage="1" sqref="I13" xr:uid="{111D32C9-D183-4E2F-8429-D945DF797B3F}">
      <formula1>"0%,40%,50%"</formula1>
    </dataValidation>
    <dataValidation type="decimal" allowBlank="1" showInputMessage="1" showErrorMessage="1" sqref="I12" xr:uid="{1304DD75-AE01-4DF2-92B9-BE6D08ACD513}">
      <formula1>0.99</formula1>
      <formula2>1.01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EBD8E-55D5-4420-8855-67D81F53030C}">
  <dimension ref="A1:I37"/>
  <sheetViews>
    <sheetView topLeftCell="A10" workbookViewId="0">
      <selection activeCell="B31" sqref="B31"/>
    </sheetView>
  </sheetViews>
  <sheetFormatPr defaultColWidth="13.33203125" defaultRowHeight="13.9" x14ac:dyDescent="0.4"/>
  <cols>
    <col min="2" max="2" width="14.59765625" bestFit="1" customWidth="1"/>
    <col min="5" max="6" width="16.9296875" bestFit="1" customWidth="1"/>
    <col min="8" max="8" width="25.46484375" bestFit="1" customWidth="1"/>
  </cols>
  <sheetData>
    <row r="1" spans="1:9" ht="14.25" thickBot="1" x14ac:dyDescent="0.45">
      <c r="A1" s="44" t="s">
        <v>38</v>
      </c>
      <c r="B1" s="44"/>
      <c r="C1" s="9">
        <f>C2+C3+C4-C5</f>
        <v>1438</v>
      </c>
      <c r="D1" s="40" t="s">
        <v>40</v>
      </c>
      <c r="E1" s="40"/>
      <c r="F1" s="11">
        <f>(F2+F3+F4-F5-F6)*(1-F7)*(1-F8)</f>
        <v>300</v>
      </c>
      <c r="G1" s="41" t="s">
        <v>41</v>
      </c>
      <c r="H1" s="41"/>
      <c r="I1" s="12">
        <f>(I4+1)*(I2+1)/(I5+1)/(I3+1)*(1+I6)*(1+I7)</f>
        <v>3.2199999999999998</v>
      </c>
    </row>
    <row r="2" spans="1:9" x14ac:dyDescent="0.4">
      <c r="A2" t="s">
        <v>16</v>
      </c>
      <c r="B2" t="s">
        <v>43</v>
      </c>
      <c r="C2" s="15">
        <v>666</v>
      </c>
      <c r="D2" s="5" t="s">
        <v>26</v>
      </c>
      <c r="E2" s="5" t="s">
        <v>45</v>
      </c>
      <c r="F2" s="18">
        <v>300</v>
      </c>
      <c r="G2" t="s">
        <v>33</v>
      </c>
      <c r="H2" s="5" t="s">
        <v>49</v>
      </c>
      <c r="I2" s="57">
        <v>0.4</v>
      </c>
    </row>
    <row r="3" spans="1:9" x14ac:dyDescent="0.4">
      <c r="A3" t="s">
        <v>17</v>
      </c>
      <c r="B3" t="s">
        <v>44</v>
      </c>
      <c r="C3" s="16">
        <v>772</v>
      </c>
      <c r="D3" s="5" t="s">
        <v>27</v>
      </c>
      <c r="E3" s="5" t="s">
        <v>46</v>
      </c>
      <c r="F3" s="19"/>
      <c r="G3" t="s">
        <v>34</v>
      </c>
      <c r="H3" s="5" t="s">
        <v>50</v>
      </c>
      <c r="I3" s="16"/>
    </row>
    <row r="4" spans="1:9" x14ac:dyDescent="0.4">
      <c r="A4" t="s">
        <v>18</v>
      </c>
      <c r="B4" t="s">
        <v>2</v>
      </c>
      <c r="C4" s="16">
        <v>0</v>
      </c>
      <c r="D4" s="5" t="s">
        <v>28</v>
      </c>
      <c r="E4" s="5" t="s">
        <v>9</v>
      </c>
      <c r="F4" s="19"/>
      <c r="G4" t="s">
        <v>22</v>
      </c>
      <c r="H4" s="5" t="s">
        <v>51</v>
      </c>
      <c r="I4" s="56">
        <v>0.15</v>
      </c>
    </row>
    <row r="5" spans="1:9" ht="14.25" thickBot="1" x14ac:dyDescent="0.45">
      <c r="A5" t="s">
        <v>19</v>
      </c>
      <c r="B5" t="s">
        <v>3</v>
      </c>
      <c r="C5" s="17">
        <v>0</v>
      </c>
      <c r="D5" s="5" t="s">
        <v>29</v>
      </c>
      <c r="E5" s="5" t="s">
        <v>10</v>
      </c>
      <c r="F5" s="19"/>
      <c r="G5" t="s">
        <v>23</v>
      </c>
      <c r="H5" s="5" t="s">
        <v>52</v>
      </c>
      <c r="I5" s="49">
        <v>0</v>
      </c>
    </row>
    <row r="6" spans="1:9" ht="14.25" thickBot="1" x14ac:dyDescent="0.45">
      <c r="A6" s="39" t="s">
        <v>39</v>
      </c>
      <c r="B6" s="39"/>
      <c r="C6" s="10">
        <f>C7*C8</f>
        <v>1</v>
      </c>
      <c r="D6" s="5" t="s">
        <v>30</v>
      </c>
      <c r="E6" s="5" t="s">
        <v>47</v>
      </c>
      <c r="F6" s="19">
        <v>0</v>
      </c>
      <c r="G6" t="s">
        <v>20</v>
      </c>
      <c r="H6" s="5" t="s">
        <v>7</v>
      </c>
      <c r="I6" s="49">
        <v>1</v>
      </c>
    </row>
    <row r="7" spans="1:9" ht="14.25" thickBot="1" x14ac:dyDescent="0.45">
      <c r="A7" t="s">
        <v>25</v>
      </c>
      <c r="B7" t="s">
        <v>4</v>
      </c>
      <c r="C7" s="26">
        <v>1</v>
      </c>
      <c r="D7" s="5" t="s">
        <v>31</v>
      </c>
      <c r="E7" s="5" t="s">
        <v>11</v>
      </c>
      <c r="F7" s="34">
        <v>0</v>
      </c>
      <c r="G7" t="s">
        <v>24</v>
      </c>
      <c r="H7" s="5" t="s">
        <v>8</v>
      </c>
      <c r="I7" s="21">
        <v>0</v>
      </c>
    </row>
    <row r="8" spans="1:9" ht="14.25" thickBot="1" x14ac:dyDescent="0.45">
      <c r="A8" t="s">
        <v>20</v>
      </c>
      <c r="B8" t="s">
        <v>5</v>
      </c>
      <c r="C8" s="21">
        <v>1</v>
      </c>
      <c r="D8" s="5" t="s">
        <v>32</v>
      </c>
      <c r="E8" s="5" t="s">
        <v>12</v>
      </c>
      <c r="F8" s="20">
        <v>0</v>
      </c>
    </row>
    <row r="9" spans="1:9" ht="14.25" thickBot="1" x14ac:dyDescent="0.45">
      <c r="A9" s="1" t="s">
        <v>21</v>
      </c>
      <c r="B9" s="1" t="s">
        <v>6</v>
      </c>
      <c r="C9" s="25">
        <v>1.54</v>
      </c>
      <c r="D9" s="42" t="s">
        <v>42</v>
      </c>
      <c r="E9" s="43"/>
      <c r="F9" s="13">
        <f>300/(F1+300)</f>
        <v>0.5</v>
      </c>
    </row>
    <row r="11" spans="1:9" ht="14.25" thickBot="1" x14ac:dyDescent="0.45"/>
    <row r="12" spans="1:9" ht="14.25" thickBot="1" x14ac:dyDescent="0.45">
      <c r="D12" s="2" t="s">
        <v>35</v>
      </c>
      <c r="E12" s="2" t="s">
        <v>13</v>
      </c>
      <c r="F12" s="12">
        <v>0</v>
      </c>
      <c r="G12" s="3" t="s">
        <v>37</v>
      </c>
      <c r="H12" s="3" t="s">
        <v>15</v>
      </c>
      <c r="I12" s="22">
        <v>1</v>
      </c>
    </row>
    <row r="13" spans="1:9" ht="14.25" thickBot="1" x14ac:dyDescent="0.45">
      <c r="G13" s="4" t="s">
        <v>36</v>
      </c>
      <c r="H13" s="4" t="s">
        <v>14</v>
      </c>
      <c r="I13" s="23">
        <v>0.4</v>
      </c>
    </row>
    <row r="15" spans="1:9" ht="14.25" thickBot="1" x14ac:dyDescent="0.45">
      <c r="A15" s="6" t="s">
        <v>38</v>
      </c>
      <c r="B15" s="7" t="s">
        <v>39</v>
      </c>
      <c r="C15" s="1" t="s">
        <v>6</v>
      </c>
      <c r="D15" s="14" t="s">
        <v>42</v>
      </c>
      <c r="E15" s="2" t="s">
        <v>41</v>
      </c>
      <c r="F15" s="2" t="s">
        <v>13</v>
      </c>
      <c r="G15" s="4" t="s">
        <v>53</v>
      </c>
    </row>
    <row r="16" spans="1:9" ht="14.25" thickBot="1" x14ac:dyDescent="0.45">
      <c r="A16" s="8">
        <f>C1</f>
        <v>1438</v>
      </c>
      <c r="B16" s="8">
        <f>C6</f>
        <v>1</v>
      </c>
      <c r="C16" s="8">
        <f>C9</f>
        <v>1.54</v>
      </c>
      <c r="D16" s="8">
        <f>F9</f>
        <v>0.5</v>
      </c>
      <c r="E16" s="8">
        <f>I1</f>
        <v>3.2199999999999998</v>
      </c>
      <c r="F16" s="8">
        <f>F12</f>
        <v>0</v>
      </c>
      <c r="G16" s="24">
        <f>(1+I13)</f>
        <v>1.4</v>
      </c>
    </row>
    <row r="17" spans="1:9" ht="14.25" thickBot="1" x14ac:dyDescent="0.45"/>
    <row r="18" spans="1:9" x14ac:dyDescent="0.4">
      <c r="A18" s="35" t="s">
        <v>55</v>
      </c>
      <c r="B18" s="36"/>
      <c r="C18" s="37" t="s">
        <v>54</v>
      </c>
      <c r="D18" s="38"/>
      <c r="F18" s="45" t="s">
        <v>59</v>
      </c>
      <c r="G18" s="46">
        <v>1</v>
      </c>
    </row>
    <row r="19" spans="1:9" x14ac:dyDescent="0.4">
      <c r="A19" s="27" t="s">
        <v>56</v>
      </c>
      <c r="B19" s="28" t="s">
        <v>57</v>
      </c>
      <c r="C19" s="29" t="s">
        <v>56</v>
      </c>
      <c r="D19" s="30" t="s">
        <v>57</v>
      </c>
      <c r="F19" s="47" t="s">
        <v>58</v>
      </c>
      <c r="G19" s="48" t="s">
        <v>54</v>
      </c>
      <c r="I19" t="s">
        <v>48</v>
      </c>
    </row>
    <row r="20" spans="1:9" ht="14.25" thickBot="1" x14ac:dyDescent="0.45">
      <c r="A20" s="31">
        <f>($A$16*$B$16*1*$D$16*$E$16*0.99-$F$16)*$G$16</f>
        <v>3208.8394799999996</v>
      </c>
      <c r="B20" s="32">
        <f>($A$16*$B$16*1*$D$16*$E$16*1.01-$F$16)*$G$16</f>
        <v>3273.6645199999998</v>
      </c>
      <c r="C20" s="32">
        <f>($A$16*$B$16*$C$16*$D$16*$E$16*0.99-$F$16)*$G$16</f>
        <v>4941.6127991999992</v>
      </c>
      <c r="D20" s="33">
        <f>($A$16*$B$16*$C$16*$D$16*$E$16*1.01-$F$16)*$G$16</f>
        <v>5041.4433607999999</v>
      </c>
      <c r="F20" s="31">
        <f>($A$16*$B$16*1*$D$16*$E$16*$G$18-$F$16)*$G$16</f>
        <v>3241.2519999999995</v>
      </c>
      <c r="G20" s="33">
        <f>($A$16*$B$16*$C$16*$D$16*$E$16*$G$18-$F$16)*$G$16</f>
        <v>4991.5280799999991</v>
      </c>
    </row>
    <row r="21" spans="1:9" ht="14.25" thickBot="1" x14ac:dyDescent="0.45">
      <c r="I21" t="s">
        <v>0</v>
      </c>
    </row>
    <row r="22" spans="1:9" x14ac:dyDescent="0.4">
      <c r="B22" s="61" t="s">
        <v>69</v>
      </c>
      <c r="C22" s="62"/>
      <c r="I22" t="s">
        <v>1</v>
      </c>
    </row>
    <row r="23" spans="1:9" x14ac:dyDescent="0.4">
      <c r="B23" s="47">
        <v>3236</v>
      </c>
      <c r="C23" s="48"/>
    </row>
    <row r="24" spans="1:9" x14ac:dyDescent="0.4">
      <c r="B24" s="47"/>
      <c r="C24" s="48">
        <v>4981</v>
      </c>
    </row>
    <row r="25" spans="1:9" x14ac:dyDescent="0.4">
      <c r="B25" s="47">
        <v>3242</v>
      </c>
      <c r="C25" s="48"/>
    </row>
    <row r="26" spans="1:9" x14ac:dyDescent="0.4">
      <c r="B26" s="47"/>
      <c r="C26" s="48">
        <v>4942</v>
      </c>
    </row>
    <row r="27" spans="1:9" x14ac:dyDescent="0.4">
      <c r="B27" s="47"/>
      <c r="C27" s="48">
        <v>4984</v>
      </c>
    </row>
    <row r="28" spans="1:9" x14ac:dyDescent="0.4">
      <c r="B28" s="47"/>
      <c r="C28" s="48">
        <v>4992</v>
      </c>
    </row>
    <row r="29" spans="1:9" x14ac:dyDescent="0.4">
      <c r="B29" s="47">
        <v>3245</v>
      </c>
      <c r="C29" s="48"/>
    </row>
    <row r="30" spans="1:9" ht="14.25" thickBot="1" x14ac:dyDescent="0.45">
      <c r="B30" s="31">
        <v>3588</v>
      </c>
      <c r="C30" s="33"/>
    </row>
    <row r="31" spans="1:9" x14ac:dyDescent="0.4">
      <c r="B31" s="64" t="s">
        <v>73</v>
      </c>
    </row>
    <row r="35" spans="6:9" x14ac:dyDescent="0.4">
      <c r="F35" t="s">
        <v>61</v>
      </c>
    </row>
    <row r="36" spans="6:9" x14ac:dyDescent="0.4">
      <c r="F36" t="s">
        <v>64</v>
      </c>
      <c r="G36" t="s">
        <v>22</v>
      </c>
      <c r="H36" t="s">
        <v>51</v>
      </c>
      <c r="I36" s="50">
        <v>0.15</v>
      </c>
    </row>
    <row r="37" spans="6:9" x14ac:dyDescent="0.4">
      <c r="F37" t="s">
        <v>65</v>
      </c>
      <c r="G37" t="s">
        <v>34</v>
      </c>
      <c r="H37" s="5" t="s">
        <v>49</v>
      </c>
      <c r="I37" s="50">
        <v>0.4</v>
      </c>
    </row>
  </sheetData>
  <sheetProtection selectLockedCells="1" selectUnlockedCells="1"/>
  <mergeCells count="7">
    <mergeCell ref="A1:B1"/>
    <mergeCell ref="D1:E1"/>
    <mergeCell ref="G1:H1"/>
    <mergeCell ref="A6:B6"/>
    <mergeCell ref="D9:E9"/>
    <mergeCell ref="A18:B18"/>
    <mergeCell ref="C18:D18"/>
  </mergeCells>
  <phoneticPr fontId="1" type="noConversion"/>
  <dataValidations count="4">
    <dataValidation type="decimal" allowBlank="1" showInputMessage="1" showErrorMessage="1" sqref="I12" xr:uid="{8012551F-8C3E-432E-948C-0C07B3644FA9}">
      <formula1>0.99</formula1>
      <formula2>1.01</formula2>
    </dataValidation>
    <dataValidation type="list" allowBlank="1" showInputMessage="1" showErrorMessage="1" sqref="I13" xr:uid="{846D0216-4F49-4560-92E1-4E18D70EC7DD}">
      <formula1>"0%,40%,50%"</formula1>
    </dataValidation>
    <dataValidation type="list" allowBlank="1" showInputMessage="1" showErrorMessage="1" sqref="F8 I7" xr:uid="{64FF5C26-D670-45ED-8284-0651D4A08041}">
      <formula1>"0,45%"</formula1>
    </dataValidation>
    <dataValidation type="list" allowBlank="1" showInputMessage="1" showErrorMessage="1" sqref="F6" xr:uid="{D812C954-2BBC-43B1-BE45-6EB379E85F12}">
      <formula1>"0,100"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CB131-C873-40A6-9FF3-00A71C42103F}">
  <dimension ref="A1:J33"/>
  <sheetViews>
    <sheetView topLeftCell="A7" workbookViewId="0">
      <selection activeCell="B33" sqref="B33"/>
    </sheetView>
  </sheetViews>
  <sheetFormatPr defaultColWidth="13.33203125" defaultRowHeight="13.9" x14ac:dyDescent="0.4"/>
  <cols>
    <col min="2" max="2" width="14.59765625" bestFit="1" customWidth="1"/>
    <col min="5" max="6" width="16.9296875" bestFit="1" customWidth="1"/>
    <col min="8" max="8" width="25.46484375" bestFit="1" customWidth="1"/>
  </cols>
  <sheetData>
    <row r="1" spans="1:9" ht="14.25" thickBot="1" x14ac:dyDescent="0.45">
      <c r="A1" s="44" t="s">
        <v>38</v>
      </c>
      <c r="B1" s="44"/>
      <c r="C1" s="9">
        <f>C2+C3+C4-C5</f>
        <v>1438</v>
      </c>
      <c r="D1" s="40" t="s">
        <v>40</v>
      </c>
      <c r="E1" s="40"/>
      <c r="F1" s="11">
        <f>(F2+F3+F4-F5-F6)*(1-F7)*(1-F8)</f>
        <v>2700</v>
      </c>
      <c r="G1" s="41" t="s">
        <v>41</v>
      </c>
      <c r="H1" s="41"/>
      <c r="I1" s="12">
        <f>(I4+1)*(I2+1)/(I5+1)/(I3+1)*(1+I6)*(1+I7)</f>
        <v>3.2199999999999998</v>
      </c>
    </row>
    <row r="2" spans="1:9" x14ac:dyDescent="0.4">
      <c r="A2" t="s">
        <v>16</v>
      </c>
      <c r="B2" t="s">
        <v>43</v>
      </c>
      <c r="C2" s="15">
        <v>666</v>
      </c>
      <c r="D2" s="5" t="s">
        <v>26</v>
      </c>
      <c r="E2" s="5" t="s">
        <v>45</v>
      </c>
      <c r="F2" s="59">
        <v>2700</v>
      </c>
      <c r="G2" t="s">
        <v>33</v>
      </c>
      <c r="H2" s="5" t="s">
        <v>49</v>
      </c>
      <c r="I2" s="26">
        <v>0.4</v>
      </c>
    </row>
    <row r="3" spans="1:9" x14ac:dyDescent="0.4">
      <c r="A3" t="s">
        <v>17</v>
      </c>
      <c r="B3" t="s">
        <v>44</v>
      </c>
      <c r="C3" s="16">
        <v>772</v>
      </c>
      <c r="D3" s="5" t="s">
        <v>27</v>
      </c>
      <c r="E3" s="5" t="s">
        <v>46</v>
      </c>
      <c r="F3" s="19"/>
      <c r="G3" t="s">
        <v>34</v>
      </c>
      <c r="H3" s="5" t="s">
        <v>50</v>
      </c>
      <c r="I3" s="16"/>
    </row>
    <row r="4" spans="1:9" x14ac:dyDescent="0.4">
      <c r="A4" t="s">
        <v>18</v>
      </c>
      <c r="B4" t="s">
        <v>2</v>
      </c>
      <c r="C4" s="16">
        <v>0</v>
      </c>
      <c r="D4" s="5" t="s">
        <v>28</v>
      </c>
      <c r="E4" s="5" t="s">
        <v>9</v>
      </c>
      <c r="F4" s="19"/>
      <c r="G4" t="s">
        <v>22</v>
      </c>
      <c r="H4" s="5" t="s">
        <v>51</v>
      </c>
      <c r="I4" s="58">
        <v>0.15</v>
      </c>
    </row>
    <row r="5" spans="1:9" ht="14.25" thickBot="1" x14ac:dyDescent="0.45">
      <c r="A5" t="s">
        <v>19</v>
      </c>
      <c r="B5" t="s">
        <v>3</v>
      </c>
      <c r="C5" s="17">
        <v>0</v>
      </c>
      <c r="D5" s="5" t="s">
        <v>29</v>
      </c>
      <c r="E5" s="5" t="s">
        <v>10</v>
      </c>
      <c r="F5" s="19"/>
      <c r="G5" t="s">
        <v>23</v>
      </c>
      <c r="H5" s="5" t="s">
        <v>52</v>
      </c>
      <c r="I5" s="49">
        <v>0</v>
      </c>
    </row>
    <row r="6" spans="1:9" ht="14.25" thickBot="1" x14ac:dyDescent="0.45">
      <c r="A6" s="39" t="s">
        <v>39</v>
      </c>
      <c r="B6" s="39"/>
      <c r="C6" s="10">
        <f>C7*C8</f>
        <v>1</v>
      </c>
      <c r="D6" s="5" t="s">
        <v>30</v>
      </c>
      <c r="E6" s="5" t="s">
        <v>47</v>
      </c>
      <c r="F6" s="19">
        <v>0</v>
      </c>
      <c r="G6" t="s">
        <v>20</v>
      </c>
      <c r="H6" s="5" t="s">
        <v>7</v>
      </c>
      <c r="I6" s="49">
        <v>1</v>
      </c>
    </row>
    <row r="7" spans="1:9" ht="14.25" thickBot="1" x14ac:dyDescent="0.45">
      <c r="A7" t="s">
        <v>25</v>
      </c>
      <c r="B7" t="s">
        <v>4</v>
      </c>
      <c r="C7" s="26">
        <v>1</v>
      </c>
      <c r="D7" s="5" t="s">
        <v>31</v>
      </c>
      <c r="E7" s="5" t="s">
        <v>11</v>
      </c>
      <c r="F7" s="34">
        <v>0</v>
      </c>
      <c r="G7" t="s">
        <v>24</v>
      </c>
      <c r="H7" s="5" t="s">
        <v>8</v>
      </c>
      <c r="I7" s="21">
        <v>0</v>
      </c>
    </row>
    <row r="8" spans="1:9" ht="14.25" thickBot="1" x14ac:dyDescent="0.45">
      <c r="A8" t="s">
        <v>20</v>
      </c>
      <c r="B8" t="s">
        <v>5</v>
      </c>
      <c r="C8" s="21">
        <v>1</v>
      </c>
      <c r="D8" s="5" t="s">
        <v>32</v>
      </c>
      <c r="E8" s="5" t="s">
        <v>12</v>
      </c>
      <c r="F8" s="20">
        <v>0</v>
      </c>
    </row>
    <row r="9" spans="1:9" ht="14.25" thickBot="1" x14ac:dyDescent="0.45">
      <c r="A9" s="1" t="s">
        <v>21</v>
      </c>
      <c r="B9" s="1" t="s">
        <v>6</v>
      </c>
      <c r="C9" s="25">
        <v>1.54</v>
      </c>
      <c r="D9" s="42" t="s">
        <v>42</v>
      </c>
      <c r="E9" s="43"/>
      <c r="F9" s="13">
        <f>300/(F1+300)</f>
        <v>0.1</v>
      </c>
    </row>
    <row r="11" spans="1:9" ht="14.25" thickBot="1" x14ac:dyDescent="0.45"/>
    <row r="12" spans="1:9" ht="14.25" thickBot="1" x14ac:dyDescent="0.45">
      <c r="D12" s="2" t="s">
        <v>35</v>
      </c>
      <c r="E12" s="2" t="s">
        <v>13</v>
      </c>
      <c r="F12" s="12">
        <v>0</v>
      </c>
      <c r="G12" s="3" t="s">
        <v>37</v>
      </c>
      <c r="H12" s="3" t="s">
        <v>15</v>
      </c>
      <c r="I12" s="22">
        <v>1</v>
      </c>
    </row>
    <row r="13" spans="1:9" ht="14.25" thickBot="1" x14ac:dyDescent="0.45">
      <c r="G13" s="4" t="s">
        <v>36</v>
      </c>
      <c r="H13" s="4" t="s">
        <v>14</v>
      </c>
      <c r="I13" s="23">
        <v>0.4</v>
      </c>
    </row>
    <row r="15" spans="1:9" ht="14.25" thickBot="1" x14ac:dyDescent="0.45">
      <c r="A15" s="6" t="s">
        <v>38</v>
      </c>
      <c r="B15" s="7" t="s">
        <v>39</v>
      </c>
      <c r="C15" s="1" t="s">
        <v>6</v>
      </c>
      <c r="D15" s="14" t="s">
        <v>42</v>
      </c>
      <c r="E15" s="2" t="s">
        <v>41</v>
      </c>
      <c r="F15" s="2" t="s">
        <v>13</v>
      </c>
      <c r="G15" s="4" t="s">
        <v>53</v>
      </c>
    </row>
    <row r="16" spans="1:9" ht="14.25" thickBot="1" x14ac:dyDescent="0.45">
      <c r="A16" s="8">
        <f>C1</f>
        <v>1438</v>
      </c>
      <c r="B16" s="8">
        <f>C6</f>
        <v>1</v>
      </c>
      <c r="C16" s="8">
        <f>C9</f>
        <v>1.54</v>
      </c>
      <c r="D16" s="8">
        <f>F9</f>
        <v>0.1</v>
      </c>
      <c r="E16" s="8">
        <f>I1</f>
        <v>3.2199999999999998</v>
      </c>
      <c r="F16" s="8">
        <f>F12</f>
        <v>0</v>
      </c>
      <c r="G16" s="24">
        <f>(1+I13)</f>
        <v>1.4</v>
      </c>
    </row>
    <row r="17" spans="1:10" ht="14.25" thickBot="1" x14ac:dyDescent="0.45"/>
    <row r="18" spans="1:10" x14ac:dyDescent="0.4">
      <c r="A18" s="35" t="s">
        <v>55</v>
      </c>
      <c r="B18" s="36"/>
      <c r="C18" s="37" t="s">
        <v>54</v>
      </c>
      <c r="D18" s="38"/>
      <c r="F18" s="45" t="s">
        <v>59</v>
      </c>
      <c r="G18" s="46">
        <v>1</v>
      </c>
    </row>
    <row r="19" spans="1:10" x14ac:dyDescent="0.4">
      <c r="A19" s="27" t="s">
        <v>56</v>
      </c>
      <c r="B19" s="28" t="s">
        <v>57</v>
      </c>
      <c r="C19" s="29" t="s">
        <v>56</v>
      </c>
      <c r="D19" s="30" t="s">
        <v>57</v>
      </c>
      <c r="F19" s="47" t="s">
        <v>58</v>
      </c>
      <c r="G19" s="48" t="s">
        <v>54</v>
      </c>
      <c r="I19" t="s">
        <v>48</v>
      </c>
    </row>
    <row r="20" spans="1:10" ht="14.25" thickBot="1" x14ac:dyDescent="0.45">
      <c r="A20" s="31">
        <f>($A$16*$B$16*1*$D$16*$E$16*0.99-$F$16)*$G$16</f>
        <v>641.76789599999995</v>
      </c>
      <c r="B20" s="32">
        <f>($A$16*$B$16*1*$D$16*$E$16*1.01-$F$16)*$G$16</f>
        <v>654.73290399999996</v>
      </c>
      <c r="C20" s="32">
        <f>($A$16*$B$16*$C$16*$D$16*$E$16*0.99-$F$16)*$G$16</f>
        <v>988.32255983999983</v>
      </c>
      <c r="D20" s="33">
        <f>($A$16*$B$16*$C$16*$D$16*$E$16*1.01-$F$16)*$G$16</f>
        <v>1008.2886721599999</v>
      </c>
      <c r="F20" s="31">
        <f>($A$16*$B$16*1*$D$16*$E$16*$G$18-$F$16)*$G$16</f>
        <v>648.25040000000001</v>
      </c>
      <c r="G20" s="33">
        <f>($A$16*$B$16*$C$16*$D$16*$E$16*$G$18-$F$16)*$G$16</f>
        <v>998.30561599999987</v>
      </c>
    </row>
    <row r="21" spans="1:10" ht="14.25" thickBot="1" x14ac:dyDescent="0.45">
      <c r="I21" t="s">
        <v>0</v>
      </c>
    </row>
    <row r="22" spans="1:10" x14ac:dyDescent="0.4">
      <c r="B22" s="61" t="s">
        <v>69</v>
      </c>
      <c r="C22" s="62"/>
      <c r="I22" t="s">
        <v>1</v>
      </c>
    </row>
    <row r="23" spans="1:10" x14ac:dyDescent="0.4">
      <c r="B23" s="47"/>
      <c r="C23" s="48">
        <v>993</v>
      </c>
    </row>
    <row r="24" spans="1:10" x14ac:dyDescent="0.4">
      <c r="B24" s="47">
        <v>652</v>
      </c>
      <c r="C24" s="48"/>
    </row>
    <row r="25" spans="1:10" x14ac:dyDescent="0.4">
      <c r="B25" s="47">
        <v>649</v>
      </c>
      <c r="C25" s="48"/>
    </row>
    <row r="26" spans="1:10" x14ac:dyDescent="0.4">
      <c r="B26" s="47">
        <v>649</v>
      </c>
      <c r="C26" s="48"/>
    </row>
    <row r="27" spans="1:10" x14ac:dyDescent="0.4">
      <c r="B27" s="47">
        <v>652</v>
      </c>
      <c r="C27" s="48"/>
      <c r="G27" t="s">
        <v>60</v>
      </c>
    </row>
    <row r="28" spans="1:10" x14ac:dyDescent="0.4">
      <c r="B28" s="47"/>
      <c r="C28" s="48">
        <v>991</v>
      </c>
      <c r="G28" t="s">
        <v>62</v>
      </c>
      <c r="H28" t="s">
        <v>20</v>
      </c>
      <c r="I28" t="s">
        <v>7</v>
      </c>
      <c r="J28" s="50">
        <v>1</v>
      </c>
    </row>
    <row r="29" spans="1:10" x14ac:dyDescent="0.4">
      <c r="B29" s="47"/>
      <c r="C29" s="48">
        <v>993</v>
      </c>
      <c r="G29" t="s">
        <v>67</v>
      </c>
      <c r="H29" t="s">
        <v>26</v>
      </c>
      <c r="I29" t="s">
        <v>68</v>
      </c>
      <c r="J29">
        <v>300</v>
      </c>
    </row>
    <row r="30" spans="1:10" x14ac:dyDescent="0.4">
      <c r="B30" s="47"/>
      <c r="C30" s="48">
        <v>999</v>
      </c>
    </row>
    <row r="31" spans="1:10" x14ac:dyDescent="0.4">
      <c r="B31" s="47">
        <v>652</v>
      </c>
      <c r="C31" s="48"/>
    </row>
    <row r="32" spans="1:10" ht="14.25" thickBot="1" x14ac:dyDescent="0.45">
      <c r="B32" s="31"/>
      <c r="C32" s="33">
        <v>993</v>
      </c>
    </row>
    <row r="33" spans="2:2" x14ac:dyDescent="0.4">
      <c r="B33" s="64" t="s">
        <v>72</v>
      </c>
    </row>
  </sheetData>
  <sheetProtection selectLockedCells="1" selectUnlockedCells="1"/>
  <mergeCells count="7">
    <mergeCell ref="A1:B1"/>
    <mergeCell ref="D1:E1"/>
    <mergeCell ref="G1:H1"/>
    <mergeCell ref="A6:B6"/>
    <mergeCell ref="D9:E9"/>
    <mergeCell ref="A18:B18"/>
    <mergeCell ref="C18:D18"/>
  </mergeCells>
  <phoneticPr fontId="1" type="noConversion"/>
  <dataValidations count="4">
    <dataValidation type="list" allowBlank="1" showInputMessage="1" showErrorMessage="1" sqref="F6" xr:uid="{CF1010E9-C6C2-4AA8-AFC3-FE8CE126BE81}">
      <formula1>"0,100"</formula1>
    </dataValidation>
    <dataValidation type="list" allowBlank="1" showInputMessage="1" showErrorMessage="1" sqref="F8 I7" xr:uid="{C62746FF-E525-4945-BCDA-809B8E260969}">
      <formula1>"0,45%"</formula1>
    </dataValidation>
    <dataValidation type="list" allowBlank="1" showInputMessage="1" showErrorMessage="1" sqref="I13" xr:uid="{090DC732-E6B9-47CC-B1E4-8269EE9EC503}">
      <formula1>"0%,40%,50%"</formula1>
    </dataValidation>
    <dataValidation type="decimal" allowBlank="1" showInputMessage="1" showErrorMessage="1" sqref="I12" xr:uid="{AF4A2512-1336-4077-A3E9-F9C6D24A04EA}">
      <formula1>0.99</formula1>
      <formula2>1.01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基础</vt:lpstr>
      <vt:lpstr>雪女_基础（破势弱者结界300防）</vt:lpstr>
      <vt:lpstr>雪女_基础+神乐加攻</vt:lpstr>
      <vt:lpstr>雪女_基础+言灵星言灵缚</vt:lpstr>
      <vt:lpstr>雪女_破势弱者结界2700防言灵星言灵缚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胡佳旭</dc:creator>
  <cp:lastModifiedBy>佳旭 胡</cp:lastModifiedBy>
  <dcterms:created xsi:type="dcterms:W3CDTF">2015-06-05T18:19:34Z</dcterms:created>
  <dcterms:modified xsi:type="dcterms:W3CDTF">2026-01-30T07:43:59Z</dcterms:modified>
</cp:coreProperties>
</file>